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25" firstSheet="1" activeTab="1"/>
  </bookViews>
  <sheets>
    <sheet name="EMI calculator" sheetId="1" state="hidden" r:id="rId1"/>
    <sheet name="APR" sheetId="2" r:id="rId2"/>
  </sheets>
  <definedNames/>
  <calcPr fullCalcOnLoad="1"/>
</workbook>
</file>

<file path=xl/sharedStrings.xml><?xml version="1.0" encoding="utf-8"?>
<sst xmlns="http://schemas.openxmlformats.org/spreadsheetml/2006/main" count="54" uniqueCount="50">
  <si>
    <t>Calculator for Variable rate scheme</t>
  </si>
  <si>
    <t>Input fields</t>
  </si>
  <si>
    <t>Output</t>
  </si>
  <si>
    <t xml:space="preserve"> </t>
  </si>
  <si>
    <t>Principal outst</t>
  </si>
  <si>
    <t>Loan amount</t>
  </si>
  <si>
    <t>EMI</t>
  </si>
  <si>
    <t>Current EMI</t>
  </si>
  <si>
    <t>Interest rate</t>
  </si>
  <si>
    <t>Balance Tenor</t>
  </si>
  <si>
    <t>Tenor</t>
  </si>
  <si>
    <t>Operational Instructions:</t>
  </si>
  <si>
    <t>Press F9 after you have filled in the Input fields to get the output</t>
  </si>
  <si>
    <t>If Tenor is filled EMI has to be blank and vice versa.</t>
  </si>
  <si>
    <t>Features:</t>
  </si>
  <si>
    <t>This is a monthly rest scheme</t>
  </si>
  <si>
    <t>In case of rate change, change the Interest rate above.</t>
  </si>
  <si>
    <t>For amort chart, refer Sheet "Amort"</t>
  </si>
  <si>
    <t>Exceeding Limit</t>
  </si>
  <si>
    <t>Sr No.</t>
  </si>
  <si>
    <t>Date</t>
  </si>
  <si>
    <t>Principal O\s at Beg</t>
  </si>
  <si>
    <t>Int</t>
  </si>
  <si>
    <t>Prin</t>
  </si>
  <si>
    <t>Prin o\s at End</t>
  </si>
  <si>
    <t>EMI DUE DATE</t>
  </si>
  <si>
    <t>annual interest</t>
  </si>
  <si>
    <t>IT reduction</t>
  </si>
  <si>
    <t>net burden</t>
  </si>
  <si>
    <t>option 1</t>
  </si>
  <si>
    <t>perks tax</t>
  </si>
  <si>
    <t>option 2-hr</t>
  </si>
  <si>
    <t>net burden after perks</t>
  </si>
  <si>
    <t>difference</t>
  </si>
  <si>
    <t>annual dif</t>
  </si>
  <si>
    <t>fc charges</t>
  </si>
  <si>
    <t>stamp</t>
  </si>
  <si>
    <t>Loan rate of Interest</t>
  </si>
  <si>
    <t>Loan Amount (P)</t>
  </si>
  <si>
    <t>Tenor (months) (n)</t>
  </si>
  <si>
    <t>ANNUAL PERCENTAGE RATE (APR)</t>
  </si>
  <si>
    <t xml:space="preserve">Fees &amp; other charges etc. paid on origination </t>
  </si>
  <si>
    <t>Total interest paid during loan tenor</t>
  </si>
  <si>
    <t>Notes on  APR Calculator</t>
  </si>
  <si>
    <t>1) Annual Percentage Rate (APR) calculator is provided to compute annualised Credit costs which includes interest rates and processing fees.</t>
  </si>
  <si>
    <t>2) The APR Calculator does not include charges like stamp duty, prepayment charges, CERSAI Charges, property appraisal charges, etc.</t>
  </si>
  <si>
    <t>3) To use APR Calculator, please provide input for Loan Amount in INR, Tenor in months, fees and other charges paid on origination in INR, Loan Rate of Interest in %.</t>
  </si>
  <si>
    <t>4) Basis the information, the calculator will show APR in the output field.</t>
  </si>
  <si>
    <t>Annual Percentage Rate - Retail Assets (Other than Credit Cards)</t>
  </si>
  <si>
    <t>Please fill the input fields in yellow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</si>
</sst>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55">
    <font>
      <sz val="11"/>
      <name val="Zurich BT"/>
      <family val="0"/>
    </font>
    <font>
      <sz val="10"/>
      <name val="Arial"/>
      <family val="0"/>
    </font>
    <font>
      <b/>
      <u val="single"/>
      <sz val="11"/>
      <name val="Zurich BT"/>
      <family val="2"/>
    </font>
    <font>
      <b/>
      <i/>
      <sz val="11"/>
      <name val="Zurich BT"/>
      <family val="2"/>
    </font>
    <font>
      <b/>
      <sz val="11"/>
      <name val="Zurich BT"/>
      <family val="2"/>
    </font>
    <font>
      <sz val="10"/>
      <name val="Zurich BT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u val="single"/>
      <sz val="11"/>
      <color indexed="14"/>
      <name val="Zurich BT"/>
      <family val="2"/>
    </font>
    <font>
      <sz val="8"/>
      <name val="Zurich BT"/>
      <family val="0"/>
    </font>
    <font>
      <b/>
      <sz val="8"/>
      <name val="Verdana"/>
      <family val="2"/>
    </font>
    <font>
      <b/>
      <sz val="8"/>
      <color indexed="10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sz val="11"/>
      <color indexed="10"/>
      <name val="Zurich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Zurich BT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Zurich BT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Zurich BT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Zurich BT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92D05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hidden="1"/>
    </xf>
    <xf numFmtId="0" fontId="4" fillId="34" borderId="14" xfId="0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/>
      <protection locked="0"/>
    </xf>
    <xf numFmtId="1" fontId="4" fillId="34" borderId="14" xfId="0" applyNumberFormat="1" applyFont="1" applyFill="1" applyBorder="1" applyAlignment="1" applyProtection="1">
      <alignment/>
      <protection hidden="1"/>
    </xf>
    <xf numFmtId="10" fontId="4" fillId="33" borderId="14" xfId="0" applyNumberFormat="1" applyFont="1" applyFill="1" applyBorder="1" applyAlignment="1" applyProtection="1">
      <alignment/>
      <protection locked="0"/>
    </xf>
    <xf numFmtId="10" fontId="4" fillId="34" borderId="14" xfId="0" applyNumberFormat="1" applyFont="1" applyFill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hidden="1"/>
    </xf>
    <xf numFmtId="0" fontId="4" fillId="34" borderId="16" xfId="0" applyFont="1" applyFill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4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10" fontId="10" fillId="0" borderId="0" xfId="0" applyNumberFormat="1" applyFont="1" applyAlignment="1" applyProtection="1">
      <alignment horizontal="center"/>
      <protection locked="0"/>
    </xf>
    <xf numFmtId="15" fontId="10" fillId="0" borderId="0" xfId="0" applyNumberFormat="1" applyFont="1" applyBorder="1" applyAlignment="1" applyProtection="1">
      <alignment horizontal="center" vertical="center"/>
      <protection locked="0"/>
    </xf>
    <xf numFmtId="4" fontId="10" fillId="0" borderId="0" xfId="0" applyNumberFormat="1" applyFont="1" applyBorder="1" applyAlignment="1" applyProtection="1">
      <alignment horizontal="right" vertical="center"/>
      <protection locked="0"/>
    </xf>
    <xf numFmtId="2" fontId="10" fillId="0" borderId="0" xfId="0" applyNumberFormat="1" applyFont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4" fontId="12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 applyProtection="1">
      <alignment horizontal="center"/>
      <protection locked="0"/>
    </xf>
    <xf numFmtId="10" fontId="12" fillId="0" borderId="0" xfId="0" applyNumberFormat="1" applyFont="1" applyAlignment="1" applyProtection="1">
      <alignment horizontal="center"/>
      <protection locked="0"/>
    </xf>
    <xf numFmtId="15" fontId="12" fillId="0" borderId="0" xfId="0" applyNumberFormat="1" applyFont="1" applyBorder="1" applyAlignment="1" applyProtection="1">
      <alignment horizontal="center" vertical="center"/>
      <protection locked="0"/>
    </xf>
    <xf numFmtId="4" fontId="13" fillId="0" borderId="0" xfId="0" applyNumberFormat="1" applyFont="1" applyBorder="1" applyAlignment="1" applyProtection="1">
      <alignment horizontal="right" vertical="center"/>
      <protection locked="0"/>
    </xf>
    <xf numFmtId="2" fontId="13" fillId="0" borderId="0" xfId="0" applyNumberFormat="1" applyFont="1" applyAlignment="1" applyProtection="1">
      <alignment horizontal="right"/>
      <protection locked="0"/>
    </xf>
    <xf numFmtId="4" fontId="12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/>
      <protection locked="0"/>
    </xf>
    <xf numFmtId="1" fontId="0" fillId="0" borderId="0" xfId="0" applyNumberForma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1" fontId="4" fillId="0" borderId="0" xfId="0" applyNumberFormat="1" applyFont="1" applyAlignment="1" applyProtection="1">
      <alignment/>
      <protection hidden="1" locked="0"/>
    </xf>
    <xf numFmtId="1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1" fontId="1" fillId="0" borderId="0" xfId="0" applyNumberFormat="1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10" fontId="1" fillId="0" borderId="0" xfId="59" applyNumberFormat="1" applyFont="1" applyFill="1" applyBorder="1" applyAlignment="1" applyProtection="1">
      <alignment/>
      <protection hidden="1"/>
    </xf>
    <xf numFmtId="10" fontId="1" fillId="0" borderId="0" xfId="0" applyNumberFormat="1" applyFont="1" applyBorder="1" applyAlignment="1" applyProtection="1">
      <alignment/>
      <protection hidden="1"/>
    </xf>
    <xf numFmtId="0" fontId="7" fillId="35" borderId="0" xfId="0" applyFont="1" applyFill="1" applyBorder="1" applyAlignment="1" applyProtection="1">
      <alignment horizontal="center" vertical="center" wrapText="1"/>
      <protection hidden="1"/>
    </xf>
    <xf numFmtId="1" fontId="7" fillId="35" borderId="0" xfId="0" applyNumberFormat="1" applyFont="1" applyFill="1" applyBorder="1" applyAlignment="1" applyProtection="1">
      <alignment horizontal="center" vertical="center" wrapText="1"/>
      <protection hidden="1"/>
    </xf>
    <xf numFmtId="15" fontId="7" fillId="35" borderId="0" xfId="0" applyNumberFormat="1" applyFont="1" applyFill="1" applyBorder="1" applyAlignment="1" applyProtection="1">
      <alignment horizontal="center" vertical="center" wrapText="1"/>
      <protection hidden="1"/>
    </xf>
    <xf numFmtId="1" fontId="8" fillId="35" borderId="0" xfId="0" applyNumberFormat="1" applyFont="1" applyFill="1" applyBorder="1" applyAlignment="1" applyProtection="1">
      <alignment horizontal="center"/>
      <protection hidden="1"/>
    </xf>
    <xf numFmtId="15" fontId="1" fillId="0" borderId="0" xfId="0" applyNumberFormat="1" applyFont="1" applyBorder="1" applyAlignment="1" applyProtection="1">
      <alignment/>
      <protection hidden="1"/>
    </xf>
    <xf numFmtId="17" fontId="1" fillId="0" borderId="0" xfId="0" applyNumberFormat="1" applyFon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0" fillId="36" borderId="0" xfId="0" applyFill="1" applyBorder="1" applyAlignment="1" applyProtection="1">
      <alignment horizontal="center"/>
      <protection hidden="1"/>
    </xf>
    <xf numFmtId="1" fontId="1" fillId="37" borderId="0" xfId="0" applyNumberFormat="1" applyFont="1" applyFill="1" applyBorder="1" applyAlignment="1" applyProtection="1">
      <alignment/>
      <protection hidden="1"/>
    </xf>
    <xf numFmtId="0" fontId="1" fillId="38" borderId="0" xfId="0" applyFont="1" applyFill="1" applyBorder="1" applyAlignment="1" applyProtection="1">
      <alignment/>
      <protection hidden="1"/>
    </xf>
    <xf numFmtId="0" fontId="0" fillId="38" borderId="0" xfId="0" applyFill="1" applyBorder="1" applyAlignment="1" applyProtection="1">
      <alignment/>
      <protection hidden="1"/>
    </xf>
    <xf numFmtId="1" fontId="1" fillId="38" borderId="0" xfId="0" applyNumberFormat="1" applyFont="1" applyFill="1" applyBorder="1" applyAlignment="1" applyProtection="1">
      <alignment/>
      <protection hidden="1"/>
    </xf>
    <xf numFmtId="40" fontId="0" fillId="38" borderId="0" xfId="0" applyNumberFormat="1" applyFill="1" applyBorder="1" applyAlignment="1" applyProtection="1">
      <alignment/>
      <protection hidden="1"/>
    </xf>
    <xf numFmtId="1" fontId="0" fillId="38" borderId="0" xfId="0" applyNumberFormat="1" applyFill="1" applyBorder="1" applyAlignment="1" applyProtection="1">
      <alignment/>
      <protection hidden="1"/>
    </xf>
    <xf numFmtId="10" fontId="0" fillId="38" borderId="0" xfId="0" applyNumberFormat="1" applyFill="1" applyBorder="1" applyAlignment="1" applyProtection="1">
      <alignment/>
      <protection hidden="1"/>
    </xf>
    <xf numFmtId="15" fontId="1" fillId="38" borderId="0" xfId="0" applyNumberFormat="1" applyFont="1" applyFill="1" applyBorder="1" applyAlignment="1" applyProtection="1">
      <alignment/>
      <protection hidden="1"/>
    </xf>
    <xf numFmtId="15" fontId="0" fillId="38" borderId="0" xfId="0" applyNumberFormat="1" applyFill="1" applyBorder="1" applyAlignment="1" applyProtection="1">
      <alignment/>
      <protection hidden="1"/>
    </xf>
    <xf numFmtId="1" fontId="54" fillId="0" borderId="25" xfId="0" applyNumberFormat="1" applyFont="1" applyBorder="1" applyAlignment="1" applyProtection="1">
      <alignment/>
      <protection hidden="1"/>
    </xf>
    <xf numFmtId="1" fontId="1" fillId="0" borderId="26" xfId="0" applyNumberFormat="1" applyFont="1" applyBorder="1" applyAlignment="1" applyProtection="1">
      <alignment/>
      <protection hidden="1"/>
    </xf>
    <xf numFmtId="1" fontId="1" fillId="0" borderId="27" xfId="0" applyNumberFormat="1" applyFont="1" applyBorder="1" applyAlignment="1" applyProtection="1">
      <alignment/>
      <protection hidden="1"/>
    </xf>
    <xf numFmtId="1" fontId="1" fillId="0" borderId="28" xfId="0" applyNumberFormat="1" applyFont="1" applyBorder="1" applyAlignment="1" applyProtection="1">
      <alignment/>
      <protection hidden="1"/>
    </xf>
    <xf numFmtId="1" fontId="7" fillId="39" borderId="29" xfId="0" applyNumberFormat="1" applyFont="1" applyFill="1" applyBorder="1" applyAlignment="1" applyProtection="1">
      <alignment/>
      <protection hidden="1"/>
    </xf>
    <xf numFmtId="0" fontId="1" fillId="0" borderId="30" xfId="0" applyFont="1" applyBorder="1" applyAlignment="1" applyProtection="1">
      <alignment/>
      <protection hidden="1"/>
    </xf>
    <xf numFmtId="0" fontId="7" fillId="40" borderId="31" xfId="0" applyFont="1" applyFill="1" applyBorder="1" applyAlignment="1" applyProtection="1">
      <alignment/>
      <protection locked="0"/>
    </xf>
    <xf numFmtId="1" fontId="1" fillId="0" borderId="30" xfId="0" applyNumberFormat="1" applyFont="1" applyBorder="1" applyAlignment="1" applyProtection="1">
      <alignment/>
      <protection hidden="1"/>
    </xf>
    <xf numFmtId="1" fontId="7" fillId="41" borderId="31" xfId="0" applyNumberFormat="1" applyFont="1" applyFill="1" applyBorder="1" applyAlignment="1" applyProtection="1">
      <alignment/>
      <protection hidden="1"/>
    </xf>
    <xf numFmtId="1" fontId="1" fillId="0" borderId="32" xfId="0" applyNumberFormat="1" applyFont="1" applyBorder="1" applyAlignment="1" applyProtection="1">
      <alignment/>
      <protection hidden="1"/>
    </xf>
    <xf numFmtId="1" fontId="1" fillId="0" borderId="33" xfId="0" applyNumberFormat="1" applyFont="1" applyBorder="1" applyAlignment="1" applyProtection="1">
      <alignment/>
      <protection hidden="1"/>
    </xf>
    <xf numFmtId="10" fontId="7" fillId="40" borderId="34" xfId="59" applyNumberFormat="1" applyFont="1" applyFill="1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hidden="1"/>
    </xf>
    <xf numFmtId="0" fontId="1" fillId="0" borderId="26" xfId="0" applyFont="1" applyBorder="1" applyAlignment="1" applyProtection="1">
      <alignment/>
      <protection hidden="1"/>
    </xf>
    <xf numFmtId="0" fontId="7" fillId="33" borderId="35" xfId="0" applyFont="1" applyFill="1" applyBorder="1" applyAlignment="1" applyProtection="1">
      <alignment/>
      <protection locked="0"/>
    </xf>
    <xf numFmtId="0" fontId="7" fillId="40" borderId="35" xfId="0" applyFont="1" applyFill="1" applyBorder="1" applyAlignment="1" applyProtection="1">
      <alignment/>
      <protection locked="0"/>
    </xf>
    <xf numFmtId="10" fontId="7" fillId="0" borderId="35" xfId="59" applyNumberFormat="1" applyFont="1" applyFill="1" applyBorder="1" applyAlignment="1" applyProtection="1">
      <alignment/>
      <protection hidden="1"/>
    </xf>
    <xf numFmtId="0" fontId="7" fillId="38" borderId="36" xfId="0" applyFont="1" applyFill="1" applyBorder="1" applyAlignment="1" applyProtection="1">
      <alignment/>
      <protection hidden="1"/>
    </xf>
    <xf numFmtId="0" fontId="1" fillId="0" borderId="37" xfId="0" applyFont="1" applyBorder="1" applyAlignment="1" applyProtection="1">
      <alignment/>
      <protection hidden="1"/>
    </xf>
    <xf numFmtId="0" fontId="1" fillId="38" borderId="37" xfId="0" applyFont="1" applyFill="1" applyBorder="1" applyAlignment="1" applyProtection="1">
      <alignment/>
      <protection hidden="1"/>
    </xf>
    <xf numFmtId="1" fontId="1" fillId="38" borderId="37" xfId="0" applyNumberFormat="1" applyFont="1" applyFill="1" applyBorder="1" applyAlignment="1" applyProtection="1">
      <alignment/>
      <protection hidden="1"/>
    </xf>
    <xf numFmtId="0" fontId="1" fillId="38" borderId="38" xfId="0" applyFont="1" applyFill="1" applyBorder="1" applyAlignment="1" applyProtection="1">
      <alignment/>
      <protection hidden="1"/>
    </xf>
    <xf numFmtId="0" fontId="3" fillId="42" borderId="39" xfId="0" applyFont="1" applyFill="1" applyBorder="1" applyAlignment="1" applyProtection="1">
      <alignment horizontal="center"/>
      <protection locked="0"/>
    </xf>
    <xf numFmtId="0" fontId="3" fillId="42" borderId="39" xfId="0" applyFont="1" applyFill="1" applyBorder="1" applyAlignment="1" applyProtection="1">
      <alignment horizontal="center"/>
      <protection hidden="1"/>
    </xf>
    <xf numFmtId="0" fontId="1" fillId="38" borderId="40" xfId="0" applyFont="1" applyFill="1" applyBorder="1" applyAlignment="1" applyProtection="1">
      <alignment horizontal="left" vertical="center" wrapText="1"/>
      <protection hidden="1"/>
    </xf>
    <xf numFmtId="0" fontId="1" fillId="38" borderId="0" xfId="0" applyFont="1" applyFill="1" applyBorder="1" applyAlignment="1" applyProtection="1">
      <alignment horizontal="left" vertical="center" wrapText="1"/>
      <protection hidden="1"/>
    </xf>
    <xf numFmtId="0" fontId="1" fillId="38" borderId="41" xfId="0" applyFont="1" applyFill="1" applyBorder="1" applyAlignment="1" applyProtection="1">
      <alignment horizontal="left" vertical="center" wrapText="1"/>
      <protection hidden="1"/>
    </xf>
    <xf numFmtId="0" fontId="1" fillId="38" borderId="42" xfId="0" applyFont="1" applyFill="1" applyBorder="1" applyAlignment="1" applyProtection="1">
      <alignment horizontal="left" vertical="center" wrapText="1"/>
      <protection hidden="1"/>
    </xf>
    <xf numFmtId="0" fontId="1" fillId="38" borderId="43" xfId="0" applyFont="1" applyFill="1" applyBorder="1" applyAlignment="1" applyProtection="1">
      <alignment horizontal="left" vertical="center" wrapText="1"/>
      <protection hidden="1"/>
    </xf>
    <xf numFmtId="0" fontId="1" fillId="38" borderId="44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0" fillId="38" borderId="0" xfId="0" applyFill="1" applyBorder="1" applyAlignment="1" applyProtection="1">
      <alignment horizontal="center"/>
      <protection hidden="1"/>
    </xf>
    <xf numFmtId="15" fontId="0" fillId="38" borderId="0" xfId="0" applyNumberFormat="1" applyFill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 val="0"/>
        <strike/>
        <sz val="11"/>
        <color indexed="10"/>
      </font>
    </dxf>
    <dxf>
      <font>
        <b val="0"/>
        <strike/>
        <sz val="11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6</xdr:row>
      <xdr:rowOff>9525</xdr:rowOff>
    </xdr:from>
    <xdr:to>
      <xdr:col>3</xdr:col>
      <xdr:colOff>704850</xdr:colOff>
      <xdr:row>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3619500" y="1114425"/>
          <a:ext cx="609600" cy="190500"/>
        </a:xfrm>
        <a:prstGeom prst="rightArrow">
          <a:avLst/>
        </a:prstGeom>
        <a:solidFill>
          <a:srgbClr val="FFCC99">
            <a:alpha val="50000"/>
          </a:srgbClr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Zurich BT"/>
              <a:ea typeface="Zurich BT"/>
              <a:cs typeface="Zurich B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4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E9" sqref="E9"/>
    </sheetView>
  </sheetViews>
  <sheetFormatPr defaultColWidth="8.796875" defaultRowHeight="14.25"/>
  <cols>
    <col min="1" max="1" width="9" style="1" customWidth="1"/>
    <col min="2" max="2" width="17.59765625" style="1" customWidth="1"/>
    <col min="3" max="3" width="10.3984375" style="1" customWidth="1"/>
    <col min="4" max="4" width="9" style="1" customWidth="1"/>
    <col min="5" max="5" width="20" style="1" customWidth="1"/>
    <col min="6" max="6" width="9.69921875" style="1" customWidth="1"/>
    <col min="7" max="8" width="9" style="1" customWidth="1"/>
    <col min="9" max="9" width="13.09765625" style="1" bestFit="1" customWidth="1"/>
    <col min="10" max="16384" width="9" style="1" customWidth="1"/>
  </cols>
  <sheetData>
    <row r="2" spans="2:4" ht="15">
      <c r="B2" s="2" t="s">
        <v>0</v>
      </c>
      <c r="C2" s="3"/>
      <c r="D2" s="4"/>
    </row>
    <row r="3" ht="14.25">
      <c r="C3" s="5"/>
    </row>
    <row r="4" spans="2:6" ht="14.25">
      <c r="B4" s="105" t="s">
        <v>1</v>
      </c>
      <c r="C4" s="105"/>
      <c r="E4" s="106" t="s">
        <v>2</v>
      </c>
      <c r="F4" s="106"/>
    </row>
    <row r="5" spans="2:6" ht="14.25">
      <c r="B5" s="6"/>
      <c r="C5" s="7"/>
      <c r="E5" s="8"/>
      <c r="F5" s="9"/>
    </row>
    <row r="6" spans="1:9" ht="15">
      <c r="A6" s="1" t="s">
        <v>3</v>
      </c>
      <c r="B6" s="10" t="s">
        <v>4</v>
      </c>
      <c r="C6" s="11">
        <v>38500000</v>
      </c>
      <c r="E6" s="12" t="s">
        <v>5</v>
      </c>
      <c r="F6" s="13">
        <f>+C6</f>
        <v>38500000</v>
      </c>
      <c r="I6" s="34"/>
    </row>
    <row r="7" spans="2:9" ht="15">
      <c r="B7" s="10" t="s">
        <v>6</v>
      </c>
      <c r="C7" s="11"/>
      <c r="D7" s="14"/>
      <c r="E7" s="12" t="s">
        <v>7</v>
      </c>
      <c r="F7" s="15">
        <f>+APR!G3</f>
        <v>12547</v>
      </c>
      <c r="H7" s="1">
        <v>10800000</v>
      </c>
      <c r="I7" s="35"/>
    </row>
    <row r="8" spans="2:8" ht="15">
      <c r="B8" s="10" t="s">
        <v>8</v>
      </c>
      <c r="C8" s="16">
        <v>0.1225</v>
      </c>
      <c r="E8" s="12" t="s">
        <v>8</v>
      </c>
      <c r="F8" s="17">
        <f>+C8</f>
        <v>0.1225</v>
      </c>
      <c r="H8" s="1">
        <f>F7/0.87</f>
        <v>14421.83908045977</v>
      </c>
    </row>
    <row r="9" spans="2:6" ht="15">
      <c r="B9" s="18" t="s">
        <v>9</v>
      </c>
      <c r="C9" s="19">
        <v>72</v>
      </c>
      <c r="E9" s="20" t="s">
        <v>10</v>
      </c>
      <c r="F9" s="21">
        <f>IF(APR!G370&lt;=0,APR!C6,IF(APR!G370="",APR!C6,"Exceeds Max Tenor"))</f>
        <v>240</v>
      </c>
    </row>
    <row r="10" spans="2:3" ht="15">
      <c r="B10" s="22"/>
      <c r="C10" s="23"/>
    </row>
    <row r="11" spans="2:5" ht="15">
      <c r="B11" s="24" t="s">
        <v>11</v>
      </c>
      <c r="C11" s="25"/>
      <c r="D11" s="26"/>
      <c r="E11" s="27"/>
    </row>
    <row r="12" spans="2:8" ht="14.25">
      <c r="B12" s="28" t="s">
        <v>12</v>
      </c>
      <c r="C12" s="23"/>
      <c r="D12" s="5"/>
      <c r="E12" s="29"/>
      <c r="H12" s="1">
        <f>F7/H7</f>
        <v>0.0011617592592592593</v>
      </c>
    </row>
    <row r="13" spans="2:8" ht="14.25">
      <c r="B13" s="30" t="s">
        <v>13</v>
      </c>
      <c r="C13" s="31"/>
      <c r="D13" s="31"/>
      <c r="E13" s="32"/>
      <c r="H13" s="1">
        <f>F7/0.9</f>
        <v>13941.111111111111</v>
      </c>
    </row>
    <row r="14" spans="2:5" ht="15">
      <c r="B14" s="33" t="s">
        <v>14</v>
      </c>
      <c r="C14" s="5"/>
      <c r="D14" s="5"/>
      <c r="E14" s="29"/>
    </row>
    <row r="15" spans="2:5" ht="14.25">
      <c r="B15" s="28" t="s">
        <v>15</v>
      </c>
      <c r="C15" s="5"/>
      <c r="D15" s="5"/>
      <c r="E15" s="29"/>
    </row>
    <row r="16" spans="2:5" ht="14.25">
      <c r="B16" s="28" t="s">
        <v>16</v>
      </c>
      <c r="C16" s="5"/>
      <c r="D16" s="5"/>
      <c r="E16" s="29"/>
    </row>
    <row r="17" spans="2:5" ht="14.25">
      <c r="B17" s="30" t="s">
        <v>17</v>
      </c>
      <c r="C17" s="31"/>
      <c r="D17" s="31"/>
      <c r="E17" s="32"/>
    </row>
    <row r="18" ht="14.25">
      <c r="N18" s="1" t="s">
        <v>18</v>
      </c>
    </row>
    <row r="22" spans="1:12" s="43" customFormat="1" ht="11.25" customHeight="1">
      <c r="A22" s="36"/>
      <c r="B22" s="37"/>
      <c r="C22" s="38"/>
      <c r="D22" s="39"/>
      <c r="E22" s="40"/>
      <c r="F22" s="41"/>
      <c r="G22" s="42"/>
      <c r="H22" s="41"/>
      <c r="I22" s="40"/>
      <c r="J22" s="41"/>
      <c r="L22" s="44"/>
    </row>
    <row r="23" spans="2:12" s="45" customFormat="1" ht="10.5">
      <c r="B23" s="46"/>
      <c r="C23" s="47"/>
      <c r="D23" s="48"/>
      <c r="E23" s="49"/>
      <c r="F23" s="50"/>
      <c r="G23" s="51"/>
      <c r="H23" s="52"/>
      <c r="I23" s="49"/>
      <c r="J23" s="52"/>
      <c r="L23" s="53"/>
    </row>
    <row r="25" ht="14.25">
      <c r="E25" s="35"/>
    </row>
    <row r="28" spans="3:5" ht="14.25">
      <c r="C28" s="57"/>
      <c r="E28" s="35"/>
    </row>
    <row r="29" ht="14.25">
      <c r="E29" s="35"/>
    </row>
    <row r="33" spans="3:5" ht="14.25">
      <c r="C33" s="1" t="s">
        <v>29</v>
      </c>
      <c r="D33" s="1" t="s">
        <v>31</v>
      </c>
      <c r="E33" s="1" t="s">
        <v>33</v>
      </c>
    </row>
    <row r="34" spans="2:5" ht="14.25">
      <c r="B34" s="1" t="s">
        <v>6</v>
      </c>
      <c r="C34" s="1">
        <f>C25</f>
        <v>0</v>
      </c>
      <c r="D34" s="1">
        <f>C28</f>
        <v>0</v>
      </c>
      <c r="E34" s="1">
        <f>C34-D34</f>
        <v>0</v>
      </c>
    </row>
    <row r="35" spans="2:6" ht="14.25">
      <c r="B35" s="1" t="s">
        <v>26</v>
      </c>
      <c r="C35" s="1">
        <v>72541</v>
      </c>
      <c r="D35" s="54">
        <v>23924</v>
      </c>
      <c r="E35" s="1">
        <f>C35-D35</f>
        <v>48617</v>
      </c>
      <c r="F35" s="57"/>
    </row>
    <row r="36" spans="2:5" ht="14.25">
      <c r="B36" s="1" t="s">
        <v>27</v>
      </c>
      <c r="C36" s="1">
        <v>0</v>
      </c>
      <c r="E36" s="1">
        <f>C36-D36</f>
        <v>0</v>
      </c>
    </row>
    <row r="37" spans="4:6" ht="14.25">
      <c r="D37" s="55"/>
      <c r="F37" s="57"/>
    </row>
    <row r="38" spans="4:6" ht="14.25">
      <c r="D38" s="55"/>
      <c r="F38" s="57"/>
    </row>
    <row r="39" spans="2:6" ht="15">
      <c r="B39" s="1" t="s">
        <v>28</v>
      </c>
      <c r="C39" s="1">
        <f>C34-C36-C37-C38</f>
        <v>0</v>
      </c>
      <c r="D39" s="56"/>
      <c r="E39" s="1">
        <f>C39-D39</f>
        <v>0</v>
      </c>
      <c r="F39" s="57"/>
    </row>
    <row r="40" spans="2:6" ht="14.25">
      <c r="B40" s="1" t="s">
        <v>30</v>
      </c>
      <c r="C40" s="1">
        <v>0</v>
      </c>
      <c r="D40" s="54">
        <f>33%*(E35)</f>
        <v>16043.61</v>
      </c>
      <c r="E40" s="1">
        <f>D40/12</f>
        <v>1336.9675</v>
      </c>
      <c r="F40" s="57"/>
    </row>
    <row r="41" spans="2:6" ht="14.25">
      <c r="B41" s="1" t="s">
        <v>32</v>
      </c>
      <c r="C41" s="1">
        <f>C39</f>
        <v>0</v>
      </c>
      <c r="D41" s="1">
        <f>D34+E40</f>
        <v>1336.9675</v>
      </c>
      <c r="E41" s="1">
        <f>C41-D41</f>
        <v>-1336.9675</v>
      </c>
      <c r="F41" s="57"/>
    </row>
    <row r="42" spans="4:5" ht="14.25">
      <c r="D42" s="1" t="s">
        <v>34</v>
      </c>
      <c r="E42" s="1">
        <f>E41*12</f>
        <v>-16043.61</v>
      </c>
    </row>
    <row r="43" spans="4:5" ht="14.25">
      <c r="D43" s="1" t="s">
        <v>35</v>
      </c>
      <c r="E43" s="1">
        <f>2%*C6</f>
        <v>770000</v>
      </c>
    </row>
    <row r="44" spans="4:5" ht="14.25">
      <c r="D44" s="1" t="s">
        <v>36</v>
      </c>
      <c r="E44" s="1">
        <f>0.5%*C6</f>
        <v>192500</v>
      </c>
    </row>
  </sheetData>
  <sheetProtection sheet="1" objects="1" scenarios="1"/>
  <mergeCells count="2">
    <mergeCell ref="B4:C4"/>
    <mergeCell ref="E4:F4"/>
  </mergeCells>
  <conditionalFormatting sqref="C10:C12">
    <cfRule type="cellIs" priority="1" dxfId="1" operator="notEqual" stopIfTrue="1">
      <formula>$D$9</formula>
    </cfRule>
  </conditionalFormatting>
  <dataValidations count="1">
    <dataValidation showErrorMessage="1" sqref="C7">
      <formula1>0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C4" sqref="C4"/>
    </sheetView>
  </sheetViews>
  <sheetFormatPr defaultColWidth="0" defaultRowHeight="14.25" zeroHeight="1"/>
  <cols>
    <col min="1" max="1" width="21.69921875" style="58" customWidth="1"/>
    <col min="2" max="2" width="6.19921875" style="58" hidden="1" customWidth="1"/>
    <col min="3" max="3" width="8.59765625" style="58" customWidth="1"/>
    <col min="4" max="4" width="5.09765625" style="60" customWidth="1"/>
    <col min="5" max="5" width="33.69921875" style="60" customWidth="1"/>
    <col min="6" max="6" width="8.59765625" style="60" hidden="1" customWidth="1"/>
    <col min="7" max="7" width="8.8984375" style="60" customWidth="1"/>
    <col min="8" max="8" width="9.69921875" style="58" customWidth="1"/>
    <col min="9" max="9" width="12.59765625" style="59" hidden="1" customWidth="1"/>
    <col min="10" max="10" width="11.69921875" style="76" customWidth="1"/>
    <col min="11" max="11" width="9.8984375" style="76" bestFit="1" customWidth="1"/>
    <col min="12" max="13" width="9" style="76" customWidth="1"/>
    <col min="14" max="16384" width="0" style="76" hidden="1" customWidth="1"/>
  </cols>
  <sheetData>
    <row r="1" spans="1:7" ht="18">
      <c r="A1" s="113" t="s">
        <v>48</v>
      </c>
      <c r="B1" s="113"/>
      <c r="C1" s="113"/>
      <c r="D1" s="113"/>
      <c r="E1" s="113"/>
      <c r="F1" s="113"/>
      <c r="G1" s="113"/>
    </row>
    <row r="2" ht="15" thickBot="1">
      <c r="H2" s="61"/>
    </row>
    <row r="3" spans="2:15" ht="15" thickBot="1">
      <c r="B3" s="114"/>
      <c r="C3" s="114"/>
      <c r="D3" s="114"/>
      <c r="E3" s="85" t="s">
        <v>6</v>
      </c>
      <c r="F3" s="86"/>
      <c r="G3" s="87">
        <f>IF('EMI calculator'!C9="",'EMI calculator'!C7,ROUNDUP(PMT((APR!G6/12),APR!C6,-APR!C4),0))</f>
        <v>12547</v>
      </c>
      <c r="H3" s="61"/>
      <c r="J3" s="78"/>
      <c r="N3" s="79"/>
      <c r="O3" s="80"/>
    </row>
    <row r="4" spans="1:8" ht="15" thickBot="1">
      <c r="A4" s="95" t="s">
        <v>38</v>
      </c>
      <c r="B4" s="96"/>
      <c r="C4" s="97">
        <v>1500000</v>
      </c>
      <c r="D4" s="58"/>
      <c r="E4" s="88" t="s">
        <v>41</v>
      </c>
      <c r="G4" s="89">
        <v>2500</v>
      </c>
      <c r="H4" s="61"/>
    </row>
    <row r="5" spans="3:7" ht="15" thickBot="1">
      <c r="C5" s="62"/>
      <c r="D5" s="58"/>
      <c r="E5" s="90" t="s">
        <v>42</v>
      </c>
      <c r="G5" s="91">
        <f>E310</f>
        <v>1488896.161046787</v>
      </c>
    </row>
    <row r="6" spans="1:10" ht="15" thickBot="1">
      <c r="A6" s="95" t="s">
        <v>39</v>
      </c>
      <c r="B6" s="96"/>
      <c r="C6" s="98">
        <v>240</v>
      </c>
      <c r="D6" s="58"/>
      <c r="E6" s="92" t="s">
        <v>37</v>
      </c>
      <c r="F6" s="93"/>
      <c r="G6" s="94">
        <v>0.08</v>
      </c>
      <c r="J6" s="78"/>
    </row>
    <row r="7" spans="7:8" ht="15" thickBot="1">
      <c r="G7" s="63"/>
      <c r="H7" s="64"/>
    </row>
    <row r="8" spans="5:7" ht="15" thickBot="1">
      <c r="E8" s="83" t="s">
        <v>40</v>
      </c>
      <c r="F8" s="84"/>
      <c r="G8" s="99">
        <f>RATE(C6,G3,-(C4-G4),0,0)*12</f>
        <v>0.08022856325038366</v>
      </c>
    </row>
    <row r="9" spans="1:10" ht="38.25" hidden="1">
      <c r="A9" s="65" t="s">
        <v>19</v>
      </c>
      <c r="B9" s="65" t="s">
        <v>20</v>
      </c>
      <c r="C9" s="66" t="s">
        <v>21</v>
      </c>
      <c r="D9" s="65" t="s">
        <v>6</v>
      </c>
      <c r="E9" s="66" t="s">
        <v>22</v>
      </c>
      <c r="F9" s="66" t="s">
        <v>23</v>
      </c>
      <c r="G9" s="66" t="s">
        <v>24</v>
      </c>
      <c r="H9" s="67" t="s">
        <v>25</v>
      </c>
      <c r="I9" s="68">
        <f>ROUND(COUNTBLANK(A11:A370),0)</f>
        <v>121</v>
      </c>
      <c r="J9" s="79"/>
    </row>
    <row r="10" spans="3:8" ht="14.25" hidden="1">
      <c r="C10" s="60"/>
      <c r="D10" s="58"/>
      <c r="H10" s="69"/>
    </row>
    <row r="11" spans="1:11" ht="14.25" hidden="1">
      <c r="A11" s="58">
        <v>1</v>
      </c>
      <c r="B11" s="70">
        <f>+G4</f>
        <v>2500</v>
      </c>
      <c r="C11" s="60">
        <f>+C4</f>
        <v>1500000</v>
      </c>
      <c r="D11" s="60">
        <f>G3</f>
        <v>12547</v>
      </c>
      <c r="E11" s="60">
        <f>(IF(B11&lt;&gt;"",C11*$G$6/12,""))</f>
        <v>10000</v>
      </c>
      <c r="F11" s="60">
        <f>IF(B11&lt;&gt;"",D11-E11,"")</f>
        <v>2547</v>
      </c>
      <c r="G11" s="60">
        <f>+C11-F11</f>
        <v>1497453</v>
      </c>
      <c r="H11" s="69">
        <f>G5</f>
        <v>1488896.161046787</v>
      </c>
      <c r="I11" s="71"/>
      <c r="J11" s="79"/>
      <c r="K11" s="82"/>
    </row>
    <row r="12" spans="1:11" ht="14.25" hidden="1">
      <c r="A12" s="58">
        <f aca="true" t="shared" si="0" ref="A12:A41">IF(G11&lt;=0,"",IF(G11="","",A11+1))</f>
        <v>2</v>
      </c>
      <c r="B12" s="70">
        <f>IF(A12&lt;&gt;"",DATE(YEAR(B11),MONTH(B11)+1,1),"")</f>
        <v>2527</v>
      </c>
      <c r="C12" s="60">
        <f>IF(B12&lt;&gt;"",IF(MONTH(B12)=4,ROUND(G11,0),G11),"")</f>
        <v>1497453</v>
      </c>
      <c r="D12" s="58">
        <f aca="true" t="shared" si="1" ref="D12:D75">IF(B12&lt;&gt;"",IF(B12&gt;=$G$4,D11,0),"")</f>
        <v>12547</v>
      </c>
      <c r="E12" s="60">
        <f>IF(B12&lt;&gt;"",C12*$G$6/12,"")</f>
        <v>9983.02</v>
      </c>
      <c r="F12" s="60">
        <f>IF(B12&lt;&gt;"",D12-E12,"")</f>
        <v>2563.9799999999996</v>
      </c>
      <c r="G12" s="60">
        <f aca="true" t="shared" si="2" ref="G12:G75">IF(B12&lt;&gt;"",C12-F12,"")</f>
        <v>1494889.02</v>
      </c>
      <c r="H12" s="69">
        <f>IF(A12&lt;&gt;"",DATE(YEAR(H11),MONTH(H11)+1,6),"")</f>
        <v>1488917</v>
      </c>
      <c r="J12" s="79"/>
      <c r="K12" s="82"/>
    </row>
    <row r="13" spans="1:11" ht="14.25" hidden="1">
      <c r="A13" s="58">
        <f t="shared" si="0"/>
        <v>3</v>
      </c>
      <c r="B13" s="70">
        <f aca="true" t="shared" si="3" ref="B13:B76">IF(A13&lt;&gt;"",DATE(YEAR(B12),MONTH(B12)+1,1),"")</f>
        <v>2558</v>
      </c>
      <c r="C13" s="60">
        <f aca="true" t="shared" si="4" ref="C13:C76">IF(B13&lt;&gt;"",IF(MONTH(B13)=4,ROUND(G12,0),G12),"")</f>
        <v>1494889.02</v>
      </c>
      <c r="D13" s="58">
        <f t="shared" si="1"/>
        <v>12547</v>
      </c>
      <c r="E13" s="60">
        <f aca="true" t="shared" si="5" ref="E13:E76">IF(B13&lt;&gt;"",C13*$G$6/12,"")</f>
        <v>9965.9268</v>
      </c>
      <c r="F13" s="60">
        <f aca="true" t="shared" si="6" ref="F13:F76">IF(B13&lt;&gt;"",D13-E13,"")</f>
        <v>2581.0732000000007</v>
      </c>
      <c r="G13" s="60">
        <f t="shared" si="2"/>
        <v>1492307.9468</v>
      </c>
      <c r="H13" s="69">
        <f aca="true" t="shared" si="7" ref="H13:H76">IF(A13&lt;&gt;"",DATE(YEAR(H12),MONTH(H12)+1,6),"")</f>
        <v>1488948</v>
      </c>
      <c r="J13" s="79"/>
      <c r="K13" s="81"/>
    </row>
    <row r="14" spans="1:11" ht="14.25" hidden="1">
      <c r="A14" s="58">
        <f t="shared" si="0"/>
        <v>4</v>
      </c>
      <c r="B14" s="70">
        <f t="shared" si="3"/>
        <v>2589</v>
      </c>
      <c r="C14" s="60">
        <f t="shared" si="4"/>
        <v>1492307.9468</v>
      </c>
      <c r="D14" s="58">
        <f t="shared" si="1"/>
        <v>12547</v>
      </c>
      <c r="E14" s="60">
        <f t="shared" si="5"/>
        <v>9948.719645333333</v>
      </c>
      <c r="F14" s="60">
        <f t="shared" si="6"/>
        <v>2598.2803546666673</v>
      </c>
      <c r="G14" s="60">
        <f t="shared" si="2"/>
        <v>1489709.6664453333</v>
      </c>
      <c r="H14" s="69">
        <f t="shared" si="7"/>
        <v>1488979</v>
      </c>
      <c r="J14" s="79"/>
      <c r="K14" s="81"/>
    </row>
    <row r="15" spans="1:11" ht="14.25" hidden="1">
      <c r="A15" s="58">
        <f t="shared" si="0"/>
        <v>5</v>
      </c>
      <c r="B15" s="70">
        <f t="shared" si="3"/>
        <v>2617</v>
      </c>
      <c r="C15" s="60">
        <f t="shared" si="4"/>
        <v>1489709.6664453333</v>
      </c>
      <c r="D15" s="58">
        <f t="shared" si="1"/>
        <v>12547</v>
      </c>
      <c r="E15" s="60">
        <f t="shared" si="5"/>
        <v>9931.397776302221</v>
      </c>
      <c r="F15" s="60">
        <f t="shared" si="6"/>
        <v>2615.6022236977788</v>
      </c>
      <c r="G15" s="60">
        <f t="shared" si="2"/>
        <v>1487094.0642216355</v>
      </c>
      <c r="H15" s="69">
        <f t="shared" si="7"/>
        <v>1489009</v>
      </c>
      <c r="I15" s="72"/>
      <c r="J15" s="79"/>
      <c r="K15" s="81"/>
    </row>
    <row r="16" spans="1:11" ht="14.25" hidden="1">
      <c r="A16" s="58">
        <f t="shared" si="0"/>
        <v>6</v>
      </c>
      <c r="B16" s="70">
        <f t="shared" si="3"/>
        <v>2648</v>
      </c>
      <c r="C16" s="60">
        <f t="shared" si="4"/>
        <v>1487094</v>
      </c>
      <c r="D16" s="58">
        <f t="shared" si="1"/>
        <v>12547</v>
      </c>
      <c r="E16" s="60">
        <f t="shared" si="5"/>
        <v>9913.960000000001</v>
      </c>
      <c r="F16" s="60">
        <f t="shared" si="6"/>
        <v>2633.039999999999</v>
      </c>
      <c r="G16" s="60">
        <f t="shared" si="2"/>
        <v>1484460.96</v>
      </c>
      <c r="H16" s="69">
        <f t="shared" si="7"/>
        <v>1489040</v>
      </c>
      <c r="J16" s="79"/>
      <c r="K16" s="81"/>
    </row>
    <row r="17" spans="1:11" ht="14.25" hidden="1">
      <c r="A17" s="58">
        <f t="shared" si="0"/>
        <v>7</v>
      </c>
      <c r="B17" s="70">
        <f t="shared" si="3"/>
        <v>2678</v>
      </c>
      <c r="C17" s="60">
        <f t="shared" si="4"/>
        <v>1484460.96</v>
      </c>
      <c r="D17" s="58">
        <f t="shared" si="1"/>
        <v>12547</v>
      </c>
      <c r="E17" s="60">
        <f t="shared" si="5"/>
        <v>9896.4064</v>
      </c>
      <c r="F17" s="60">
        <f t="shared" si="6"/>
        <v>2650.5936</v>
      </c>
      <c r="G17" s="60">
        <f t="shared" si="2"/>
        <v>1481810.3664</v>
      </c>
      <c r="H17" s="69">
        <f t="shared" si="7"/>
        <v>1489070</v>
      </c>
      <c r="J17" s="79"/>
      <c r="K17" s="82"/>
    </row>
    <row r="18" spans="1:11" ht="14.25" hidden="1">
      <c r="A18" s="58">
        <f t="shared" si="0"/>
        <v>8</v>
      </c>
      <c r="B18" s="70">
        <f t="shared" si="3"/>
        <v>2709</v>
      </c>
      <c r="C18" s="60">
        <f t="shared" si="4"/>
        <v>1481810.3664</v>
      </c>
      <c r="D18" s="58">
        <f t="shared" si="1"/>
        <v>12547</v>
      </c>
      <c r="E18" s="60">
        <f t="shared" si="5"/>
        <v>9878.735776</v>
      </c>
      <c r="F18" s="60">
        <f t="shared" si="6"/>
        <v>2668.2642240000005</v>
      </c>
      <c r="G18" s="60">
        <f t="shared" si="2"/>
        <v>1479142.102176</v>
      </c>
      <c r="H18" s="69">
        <f t="shared" si="7"/>
        <v>1489101</v>
      </c>
      <c r="J18" s="79"/>
      <c r="K18" s="82"/>
    </row>
    <row r="19" spans="1:11" ht="14.25" hidden="1">
      <c r="A19" s="58">
        <f t="shared" si="0"/>
        <v>9</v>
      </c>
      <c r="B19" s="70">
        <f t="shared" si="3"/>
        <v>2739</v>
      </c>
      <c r="C19" s="60">
        <f t="shared" si="4"/>
        <v>1479142.102176</v>
      </c>
      <c r="D19" s="58">
        <f t="shared" si="1"/>
        <v>12547</v>
      </c>
      <c r="E19" s="60">
        <f t="shared" si="5"/>
        <v>9860.94734784</v>
      </c>
      <c r="F19" s="60">
        <f t="shared" si="6"/>
        <v>2686.0526521600004</v>
      </c>
      <c r="G19" s="60">
        <f t="shared" si="2"/>
        <v>1476456.04952384</v>
      </c>
      <c r="H19" s="69">
        <f t="shared" si="7"/>
        <v>1489132</v>
      </c>
      <c r="J19" s="79"/>
      <c r="K19" s="82"/>
    </row>
    <row r="20" spans="1:11" ht="14.25" hidden="1">
      <c r="A20" s="58">
        <f t="shared" si="0"/>
        <v>10</v>
      </c>
      <c r="B20" s="70">
        <f t="shared" si="3"/>
        <v>2770</v>
      </c>
      <c r="C20" s="60">
        <f t="shared" si="4"/>
        <v>1476456.04952384</v>
      </c>
      <c r="D20" s="58">
        <f t="shared" si="1"/>
        <v>12547</v>
      </c>
      <c r="E20" s="60">
        <f t="shared" si="5"/>
        <v>9843.040330158934</v>
      </c>
      <c r="F20" s="60">
        <f t="shared" si="6"/>
        <v>2703.959669841066</v>
      </c>
      <c r="G20" s="60">
        <f t="shared" si="2"/>
        <v>1473752.089853999</v>
      </c>
      <c r="H20" s="69">
        <f t="shared" si="7"/>
        <v>1489160</v>
      </c>
      <c r="J20" s="79"/>
      <c r="K20" s="82"/>
    </row>
    <row r="21" spans="1:11" ht="14.25" hidden="1">
      <c r="A21" s="58">
        <f t="shared" si="0"/>
        <v>11</v>
      </c>
      <c r="B21" s="70">
        <f t="shared" si="3"/>
        <v>2801</v>
      </c>
      <c r="C21" s="60">
        <f t="shared" si="4"/>
        <v>1473752.089853999</v>
      </c>
      <c r="D21" s="58">
        <f t="shared" si="1"/>
        <v>12547</v>
      </c>
      <c r="E21" s="60">
        <f t="shared" si="5"/>
        <v>9825.013932359992</v>
      </c>
      <c r="F21" s="60">
        <f t="shared" si="6"/>
        <v>2721.9860676400076</v>
      </c>
      <c r="G21" s="60">
        <f t="shared" si="2"/>
        <v>1471030.103786359</v>
      </c>
      <c r="H21" s="69">
        <f t="shared" si="7"/>
        <v>1489191</v>
      </c>
      <c r="J21" s="79"/>
      <c r="K21" s="82"/>
    </row>
    <row r="22" spans="1:11" ht="14.25" hidden="1">
      <c r="A22" s="58">
        <f t="shared" si="0"/>
        <v>12</v>
      </c>
      <c r="B22" s="70">
        <f t="shared" si="3"/>
        <v>2831</v>
      </c>
      <c r="C22" s="60">
        <f t="shared" si="4"/>
        <v>1471030.103786359</v>
      </c>
      <c r="D22" s="58">
        <f t="shared" si="1"/>
        <v>12547</v>
      </c>
      <c r="E22" s="60">
        <f t="shared" si="5"/>
        <v>9806.867358575728</v>
      </c>
      <c r="F22" s="60">
        <f t="shared" si="6"/>
        <v>2740.132641424272</v>
      </c>
      <c r="G22" s="60">
        <f t="shared" si="2"/>
        <v>1468289.9711449349</v>
      </c>
      <c r="H22" s="69">
        <f t="shared" si="7"/>
        <v>1489221</v>
      </c>
      <c r="J22" s="79"/>
      <c r="K22" s="82"/>
    </row>
    <row r="23" spans="1:11" ht="14.25" hidden="1">
      <c r="A23" s="58">
        <f t="shared" si="0"/>
        <v>13</v>
      </c>
      <c r="B23" s="70">
        <f t="shared" si="3"/>
        <v>2862</v>
      </c>
      <c r="C23" s="60">
        <f t="shared" si="4"/>
        <v>1468289.9711449349</v>
      </c>
      <c r="D23" s="58">
        <f t="shared" si="1"/>
        <v>12547</v>
      </c>
      <c r="E23" s="60">
        <f t="shared" si="5"/>
        <v>9788.5998076329</v>
      </c>
      <c r="F23" s="60">
        <f t="shared" si="6"/>
        <v>2758.4001923671003</v>
      </c>
      <c r="G23" s="60">
        <f t="shared" si="2"/>
        <v>1465531.5709525677</v>
      </c>
      <c r="H23" s="69">
        <f t="shared" si="7"/>
        <v>1489252</v>
      </c>
      <c r="J23" s="79"/>
      <c r="K23" s="82"/>
    </row>
    <row r="24" spans="1:11" ht="14.25" hidden="1">
      <c r="A24" s="58">
        <f t="shared" si="0"/>
        <v>14</v>
      </c>
      <c r="B24" s="70">
        <f t="shared" si="3"/>
        <v>2892</v>
      </c>
      <c r="C24" s="60">
        <f t="shared" si="4"/>
        <v>1465531.5709525677</v>
      </c>
      <c r="D24" s="58">
        <f t="shared" si="1"/>
        <v>12547</v>
      </c>
      <c r="E24" s="60">
        <f t="shared" si="5"/>
        <v>9770.210473017118</v>
      </c>
      <c r="F24" s="60">
        <f t="shared" si="6"/>
        <v>2776.7895269828823</v>
      </c>
      <c r="G24" s="60">
        <f t="shared" si="2"/>
        <v>1462754.7814255848</v>
      </c>
      <c r="H24" s="69">
        <f t="shared" si="7"/>
        <v>1489282</v>
      </c>
      <c r="J24" s="79"/>
      <c r="K24" s="82"/>
    </row>
    <row r="25" spans="1:11" ht="14.25" hidden="1">
      <c r="A25" s="58">
        <f t="shared" si="0"/>
        <v>15</v>
      </c>
      <c r="B25" s="70">
        <f t="shared" si="3"/>
        <v>2923</v>
      </c>
      <c r="C25" s="60">
        <f t="shared" si="4"/>
        <v>1462754.7814255848</v>
      </c>
      <c r="D25" s="58">
        <f t="shared" si="1"/>
        <v>12547</v>
      </c>
      <c r="E25" s="60">
        <f t="shared" si="5"/>
        <v>9751.698542837232</v>
      </c>
      <c r="F25" s="60">
        <f t="shared" si="6"/>
        <v>2795.301457162768</v>
      </c>
      <c r="G25" s="60">
        <f t="shared" si="2"/>
        <v>1459959.479968422</v>
      </c>
      <c r="H25" s="69">
        <f t="shared" si="7"/>
        <v>1489313</v>
      </c>
      <c r="J25" s="79"/>
      <c r="K25" s="82"/>
    </row>
    <row r="26" spans="1:11" ht="14.25" hidden="1">
      <c r="A26" s="58">
        <f t="shared" si="0"/>
        <v>16</v>
      </c>
      <c r="B26" s="70">
        <f t="shared" si="3"/>
        <v>2954</v>
      </c>
      <c r="C26" s="60">
        <f t="shared" si="4"/>
        <v>1459959.479968422</v>
      </c>
      <c r="D26" s="58">
        <f t="shared" si="1"/>
        <v>12547</v>
      </c>
      <c r="E26" s="60">
        <f t="shared" si="5"/>
        <v>9733.06319978948</v>
      </c>
      <c r="F26" s="60">
        <f t="shared" si="6"/>
        <v>2813.9368002105202</v>
      </c>
      <c r="G26" s="60">
        <f t="shared" si="2"/>
        <v>1457145.5431682116</v>
      </c>
      <c r="H26" s="69">
        <f t="shared" si="7"/>
        <v>1489344</v>
      </c>
      <c r="J26" s="79"/>
      <c r="K26" s="82"/>
    </row>
    <row r="27" spans="1:11" ht="14.25" hidden="1">
      <c r="A27" s="58">
        <f t="shared" si="0"/>
        <v>17</v>
      </c>
      <c r="B27" s="70">
        <f t="shared" si="3"/>
        <v>2983</v>
      </c>
      <c r="C27" s="60">
        <f t="shared" si="4"/>
        <v>1457145.5431682116</v>
      </c>
      <c r="D27" s="58">
        <f t="shared" si="1"/>
        <v>12547</v>
      </c>
      <c r="E27" s="60">
        <f t="shared" si="5"/>
        <v>9714.303621121411</v>
      </c>
      <c r="F27" s="60">
        <f t="shared" si="6"/>
        <v>2832.696378878589</v>
      </c>
      <c r="G27" s="60">
        <f t="shared" si="2"/>
        <v>1454312.846789333</v>
      </c>
      <c r="H27" s="69">
        <f t="shared" si="7"/>
        <v>1489374</v>
      </c>
      <c r="J27" s="79"/>
      <c r="K27" s="82"/>
    </row>
    <row r="28" spans="1:11" ht="14.25" hidden="1">
      <c r="A28" s="58">
        <f t="shared" si="0"/>
        <v>18</v>
      </c>
      <c r="B28" s="70">
        <f t="shared" si="3"/>
        <v>3014</v>
      </c>
      <c r="C28" s="60">
        <f t="shared" si="4"/>
        <v>1454313</v>
      </c>
      <c r="D28" s="58">
        <f t="shared" si="1"/>
        <v>12547</v>
      </c>
      <c r="E28" s="60">
        <f t="shared" si="5"/>
        <v>9695.42</v>
      </c>
      <c r="F28" s="60">
        <f t="shared" si="6"/>
        <v>2851.58</v>
      </c>
      <c r="G28" s="60">
        <f t="shared" si="2"/>
        <v>1451461.42</v>
      </c>
      <c r="H28" s="69">
        <f t="shared" si="7"/>
        <v>1489405</v>
      </c>
      <c r="J28" s="79"/>
      <c r="K28" s="82"/>
    </row>
    <row r="29" spans="1:11" ht="14.25" hidden="1">
      <c r="A29" s="58">
        <f t="shared" si="0"/>
        <v>19</v>
      </c>
      <c r="B29" s="70">
        <f t="shared" si="3"/>
        <v>3044</v>
      </c>
      <c r="C29" s="60">
        <f t="shared" si="4"/>
        <v>1451461.42</v>
      </c>
      <c r="D29" s="58">
        <f t="shared" si="1"/>
        <v>12547</v>
      </c>
      <c r="E29" s="60">
        <f t="shared" si="5"/>
        <v>9676.409466666666</v>
      </c>
      <c r="F29" s="60">
        <f t="shared" si="6"/>
        <v>2870.590533333334</v>
      </c>
      <c r="G29" s="60">
        <f t="shared" si="2"/>
        <v>1448590.8294666666</v>
      </c>
      <c r="H29" s="69">
        <f t="shared" si="7"/>
        <v>1489435</v>
      </c>
      <c r="J29" s="79"/>
      <c r="K29" s="82"/>
    </row>
    <row r="30" spans="1:11" ht="14.25" hidden="1">
      <c r="A30" s="58">
        <f t="shared" si="0"/>
        <v>20</v>
      </c>
      <c r="B30" s="70">
        <f t="shared" si="3"/>
        <v>3075</v>
      </c>
      <c r="C30" s="60">
        <f t="shared" si="4"/>
        <v>1448590.8294666666</v>
      </c>
      <c r="D30" s="58">
        <f t="shared" si="1"/>
        <v>12547</v>
      </c>
      <c r="E30" s="60">
        <f t="shared" si="5"/>
        <v>9657.272196444444</v>
      </c>
      <c r="F30" s="60">
        <f t="shared" si="6"/>
        <v>2889.7278035555555</v>
      </c>
      <c r="G30" s="60">
        <f t="shared" si="2"/>
        <v>1445701.101663111</v>
      </c>
      <c r="H30" s="69">
        <f t="shared" si="7"/>
        <v>1489466</v>
      </c>
      <c r="J30" s="79"/>
      <c r="K30" s="82"/>
    </row>
    <row r="31" spans="1:11" ht="14.25" hidden="1">
      <c r="A31" s="58">
        <f t="shared" si="0"/>
        <v>21</v>
      </c>
      <c r="B31" s="70">
        <f t="shared" si="3"/>
        <v>3105</v>
      </c>
      <c r="C31" s="60">
        <f t="shared" si="4"/>
        <v>1445701.101663111</v>
      </c>
      <c r="D31" s="58">
        <f t="shared" si="1"/>
        <v>12547</v>
      </c>
      <c r="E31" s="60">
        <f t="shared" si="5"/>
        <v>9638.00734442074</v>
      </c>
      <c r="F31" s="60">
        <f t="shared" si="6"/>
        <v>2908.992655579261</v>
      </c>
      <c r="G31" s="60">
        <f t="shared" si="2"/>
        <v>1442792.1090075318</v>
      </c>
      <c r="H31" s="69">
        <f t="shared" si="7"/>
        <v>1489497</v>
      </c>
      <c r="J31" s="79"/>
      <c r="K31" s="82"/>
    </row>
    <row r="32" spans="1:11" ht="14.25" hidden="1">
      <c r="A32" s="58">
        <f t="shared" si="0"/>
        <v>22</v>
      </c>
      <c r="B32" s="70">
        <f t="shared" si="3"/>
        <v>3136</v>
      </c>
      <c r="C32" s="60">
        <f t="shared" si="4"/>
        <v>1442792.1090075318</v>
      </c>
      <c r="D32" s="58">
        <f t="shared" si="1"/>
        <v>12547</v>
      </c>
      <c r="E32" s="60">
        <f t="shared" si="5"/>
        <v>9618.614060050213</v>
      </c>
      <c r="F32" s="60">
        <f t="shared" si="6"/>
        <v>2928.385939949787</v>
      </c>
      <c r="G32" s="60">
        <f t="shared" si="2"/>
        <v>1439863.723067582</v>
      </c>
      <c r="H32" s="69">
        <f t="shared" si="7"/>
        <v>1489525</v>
      </c>
      <c r="J32" s="79"/>
      <c r="K32" s="82"/>
    </row>
    <row r="33" spans="1:11" ht="14.25" hidden="1">
      <c r="A33" s="58">
        <f t="shared" si="0"/>
        <v>23</v>
      </c>
      <c r="B33" s="70">
        <f t="shared" si="3"/>
        <v>3167</v>
      </c>
      <c r="C33" s="60">
        <f t="shared" si="4"/>
        <v>1439863.723067582</v>
      </c>
      <c r="D33" s="58">
        <f t="shared" si="1"/>
        <v>12547</v>
      </c>
      <c r="E33" s="60">
        <f t="shared" si="5"/>
        <v>9599.091487117212</v>
      </c>
      <c r="F33" s="60">
        <f t="shared" si="6"/>
        <v>2947.9085128827883</v>
      </c>
      <c r="G33" s="60">
        <f t="shared" si="2"/>
        <v>1436915.814554699</v>
      </c>
      <c r="H33" s="69">
        <f t="shared" si="7"/>
        <v>1489556</v>
      </c>
      <c r="J33" s="79"/>
      <c r="K33" s="82"/>
    </row>
    <row r="34" spans="1:11" ht="14.25" hidden="1">
      <c r="A34" s="58">
        <f t="shared" si="0"/>
        <v>24</v>
      </c>
      <c r="B34" s="70">
        <f t="shared" si="3"/>
        <v>3197</v>
      </c>
      <c r="C34" s="60">
        <f t="shared" si="4"/>
        <v>1436915.814554699</v>
      </c>
      <c r="D34" s="58">
        <f t="shared" si="1"/>
        <v>12547</v>
      </c>
      <c r="E34" s="60">
        <f t="shared" si="5"/>
        <v>9579.438763697994</v>
      </c>
      <c r="F34" s="60">
        <f t="shared" si="6"/>
        <v>2967.5612363020064</v>
      </c>
      <c r="G34" s="60">
        <f t="shared" si="2"/>
        <v>1433948.253318397</v>
      </c>
      <c r="H34" s="69">
        <f t="shared" si="7"/>
        <v>1489586</v>
      </c>
      <c r="I34" s="73"/>
      <c r="J34" s="115"/>
      <c r="K34" s="116"/>
    </row>
    <row r="35" spans="1:11" ht="14.25" hidden="1">
      <c r="A35" s="58">
        <f t="shared" si="0"/>
        <v>25</v>
      </c>
      <c r="B35" s="70">
        <f t="shared" si="3"/>
        <v>3228</v>
      </c>
      <c r="C35" s="60">
        <f t="shared" si="4"/>
        <v>1433948.253318397</v>
      </c>
      <c r="D35" s="58">
        <f t="shared" si="1"/>
        <v>12547</v>
      </c>
      <c r="E35" s="60">
        <f t="shared" si="5"/>
        <v>9559.655022122648</v>
      </c>
      <c r="F35" s="60">
        <f t="shared" si="6"/>
        <v>2987.344977877352</v>
      </c>
      <c r="G35" s="60">
        <f t="shared" si="2"/>
        <v>1430960.9083405198</v>
      </c>
      <c r="H35" s="69">
        <f t="shared" si="7"/>
        <v>1489617</v>
      </c>
      <c r="I35" s="73"/>
      <c r="J35" s="115"/>
      <c r="K35" s="116"/>
    </row>
    <row r="36" spans="1:11" ht="14.25" hidden="1">
      <c r="A36" s="58">
        <f t="shared" si="0"/>
        <v>26</v>
      </c>
      <c r="B36" s="70">
        <f t="shared" si="3"/>
        <v>3258</v>
      </c>
      <c r="C36" s="60">
        <f t="shared" si="4"/>
        <v>1430960.9083405198</v>
      </c>
      <c r="D36" s="58">
        <f t="shared" si="1"/>
        <v>12547</v>
      </c>
      <c r="E36" s="60">
        <f t="shared" si="5"/>
        <v>9539.739388936798</v>
      </c>
      <c r="F36" s="60">
        <f t="shared" si="6"/>
        <v>3007.2606110632023</v>
      </c>
      <c r="G36" s="60">
        <f t="shared" si="2"/>
        <v>1427953.6477294567</v>
      </c>
      <c r="H36" s="69">
        <f t="shared" si="7"/>
        <v>1489647</v>
      </c>
      <c r="J36" s="79"/>
      <c r="K36" s="82"/>
    </row>
    <row r="37" spans="1:11" ht="14.25" hidden="1">
      <c r="A37" s="58">
        <f t="shared" si="0"/>
        <v>27</v>
      </c>
      <c r="B37" s="70">
        <f t="shared" si="3"/>
        <v>3289</v>
      </c>
      <c r="C37" s="60">
        <f t="shared" si="4"/>
        <v>1427953.6477294567</v>
      </c>
      <c r="D37" s="58">
        <f t="shared" si="1"/>
        <v>12547</v>
      </c>
      <c r="E37" s="60">
        <f t="shared" si="5"/>
        <v>9519.690984863044</v>
      </c>
      <c r="F37" s="60">
        <f t="shared" si="6"/>
        <v>3027.309015136956</v>
      </c>
      <c r="G37" s="60">
        <f t="shared" si="2"/>
        <v>1424926.3387143197</v>
      </c>
      <c r="H37" s="69">
        <f t="shared" si="7"/>
        <v>1489678</v>
      </c>
      <c r="J37" s="79"/>
      <c r="K37" s="82"/>
    </row>
    <row r="38" spans="1:11" ht="14.25" hidden="1">
      <c r="A38" s="58">
        <f t="shared" si="0"/>
        <v>28</v>
      </c>
      <c r="B38" s="70">
        <f t="shared" si="3"/>
        <v>3320</v>
      </c>
      <c r="C38" s="60">
        <f t="shared" si="4"/>
        <v>1424926.3387143197</v>
      </c>
      <c r="D38" s="58">
        <f t="shared" si="1"/>
        <v>12547</v>
      </c>
      <c r="E38" s="60">
        <f t="shared" si="5"/>
        <v>9499.50892476213</v>
      </c>
      <c r="F38" s="60">
        <f t="shared" si="6"/>
        <v>3047.491075237869</v>
      </c>
      <c r="G38" s="60">
        <f t="shared" si="2"/>
        <v>1421878.8476390818</v>
      </c>
      <c r="H38" s="69">
        <f t="shared" si="7"/>
        <v>1489709</v>
      </c>
      <c r="J38" s="79"/>
      <c r="K38" s="82"/>
    </row>
    <row r="39" spans="1:11" ht="14.25" hidden="1">
      <c r="A39" s="58">
        <f t="shared" si="0"/>
        <v>29</v>
      </c>
      <c r="B39" s="70">
        <f t="shared" si="3"/>
        <v>3348</v>
      </c>
      <c r="C39" s="60">
        <f t="shared" si="4"/>
        <v>1421878.8476390818</v>
      </c>
      <c r="D39" s="58">
        <f t="shared" si="1"/>
        <v>12547</v>
      </c>
      <c r="E39" s="60">
        <f t="shared" si="5"/>
        <v>9479.19231759388</v>
      </c>
      <c r="F39" s="60">
        <f t="shared" si="6"/>
        <v>3067.807682406121</v>
      </c>
      <c r="G39" s="74">
        <f t="shared" si="2"/>
        <v>1418811.0399566756</v>
      </c>
      <c r="H39" s="69">
        <f t="shared" si="7"/>
        <v>1489739</v>
      </c>
      <c r="J39" s="79"/>
      <c r="K39" s="82"/>
    </row>
    <row r="40" spans="1:11" ht="14.25" hidden="1">
      <c r="A40" s="58">
        <f t="shared" si="0"/>
        <v>30</v>
      </c>
      <c r="B40" s="70">
        <f t="shared" si="3"/>
        <v>3379</v>
      </c>
      <c r="C40" s="60">
        <f t="shared" si="4"/>
        <v>1418811</v>
      </c>
      <c r="D40" s="58">
        <f t="shared" si="1"/>
        <v>12547</v>
      </c>
      <c r="E40" s="60">
        <f t="shared" si="5"/>
        <v>9458.74</v>
      </c>
      <c r="F40" s="60">
        <f t="shared" si="6"/>
        <v>3088.26</v>
      </c>
      <c r="G40" s="60">
        <f t="shared" si="2"/>
        <v>1415722.74</v>
      </c>
      <c r="H40" s="69">
        <f t="shared" si="7"/>
        <v>1489770</v>
      </c>
      <c r="J40" s="79"/>
      <c r="K40" s="82"/>
    </row>
    <row r="41" spans="1:8" ht="14.25" hidden="1">
      <c r="A41" s="58">
        <f t="shared" si="0"/>
        <v>31</v>
      </c>
      <c r="B41" s="70">
        <f t="shared" si="3"/>
        <v>3409</v>
      </c>
      <c r="C41" s="60">
        <f t="shared" si="4"/>
        <v>1415722.74</v>
      </c>
      <c r="D41" s="58">
        <f t="shared" si="1"/>
        <v>12547</v>
      </c>
      <c r="E41" s="60">
        <f t="shared" si="5"/>
        <v>9438.1516</v>
      </c>
      <c r="F41" s="60">
        <f t="shared" si="6"/>
        <v>3108.8484000000008</v>
      </c>
      <c r="G41" s="60">
        <f t="shared" si="2"/>
        <v>1412613.8916</v>
      </c>
      <c r="H41" s="69">
        <f t="shared" si="7"/>
        <v>1489800</v>
      </c>
    </row>
    <row r="42" spans="1:11" ht="14.25" hidden="1">
      <c r="A42" s="58">
        <f aca="true" t="shared" si="8" ref="A42:A105">IF(G41&lt;=0,"",IF(G41="","",A41+1))</f>
        <v>32</v>
      </c>
      <c r="B42" s="70">
        <f t="shared" si="3"/>
        <v>3440</v>
      </c>
      <c r="C42" s="60">
        <f t="shared" si="4"/>
        <v>1412613.8916</v>
      </c>
      <c r="D42" s="58">
        <f t="shared" si="1"/>
        <v>12547</v>
      </c>
      <c r="E42" s="60">
        <f t="shared" si="5"/>
        <v>9417.425944</v>
      </c>
      <c r="F42" s="60">
        <f t="shared" si="6"/>
        <v>3129.5740559999995</v>
      </c>
      <c r="G42" s="60">
        <f t="shared" si="2"/>
        <v>1409484.317544</v>
      </c>
      <c r="H42" s="69">
        <f t="shared" si="7"/>
        <v>1489831</v>
      </c>
      <c r="J42" s="79"/>
      <c r="K42" s="82"/>
    </row>
    <row r="43" spans="1:11" ht="14.25" hidden="1">
      <c r="A43" s="58">
        <f t="shared" si="8"/>
        <v>33</v>
      </c>
      <c r="B43" s="70">
        <f t="shared" si="3"/>
        <v>3470</v>
      </c>
      <c r="C43" s="60">
        <f t="shared" si="4"/>
        <v>1409484.317544</v>
      </c>
      <c r="D43" s="58">
        <f t="shared" si="1"/>
        <v>12547</v>
      </c>
      <c r="E43" s="60">
        <f t="shared" si="5"/>
        <v>9396.56211696</v>
      </c>
      <c r="F43" s="60">
        <f t="shared" si="6"/>
        <v>3150.43788304</v>
      </c>
      <c r="G43" s="60">
        <f t="shared" si="2"/>
        <v>1406333.87966096</v>
      </c>
      <c r="H43" s="69">
        <f t="shared" si="7"/>
        <v>1489862</v>
      </c>
      <c r="J43" s="79"/>
      <c r="K43" s="82"/>
    </row>
    <row r="44" spans="1:8" ht="14.25" hidden="1">
      <c r="A44" s="58">
        <f t="shared" si="8"/>
        <v>34</v>
      </c>
      <c r="B44" s="70">
        <f t="shared" si="3"/>
        <v>3501</v>
      </c>
      <c r="C44" s="60">
        <f t="shared" si="4"/>
        <v>1406333.87966096</v>
      </c>
      <c r="D44" s="58">
        <f t="shared" si="1"/>
        <v>12547</v>
      </c>
      <c r="E44" s="60">
        <f t="shared" si="5"/>
        <v>9375.559197739734</v>
      </c>
      <c r="F44" s="60">
        <f t="shared" si="6"/>
        <v>3171.4408022602656</v>
      </c>
      <c r="G44" s="60">
        <f t="shared" si="2"/>
        <v>1403162.4388586998</v>
      </c>
      <c r="H44" s="69">
        <f t="shared" si="7"/>
        <v>1489890</v>
      </c>
    </row>
    <row r="45" spans="1:8" ht="14.25" hidden="1">
      <c r="A45" s="58">
        <f t="shared" si="8"/>
        <v>35</v>
      </c>
      <c r="B45" s="70">
        <f t="shared" si="3"/>
        <v>3532</v>
      </c>
      <c r="C45" s="60">
        <f t="shared" si="4"/>
        <v>1403162.4388586998</v>
      </c>
      <c r="D45" s="58">
        <f t="shared" si="1"/>
        <v>12547</v>
      </c>
      <c r="E45" s="60">
        <f t="shared" si="5"/>
        <v>9354.416259057998</v>
      </c>
      <c r="F45" s="60">
        <f t="shared" si="6"/>
        <v>3192.583740942002</v>
      </c>
      <c r="G45" s="60">
        <f t="shared" si="2"/>
        <v>1399969.8551177578</v>
      </c>
      <c r="H45" s="69">
        <f t="shared" si="7"/>
        <v>1489921</v>
      </c>
    </row>
    <row r="46" spans="1:8" ht="14.25" hidden="1">
      <c r="A46" s="58">
        <f t="shared" si="8"/>
        <v>36</v>
      </c>
      <c r="B46" s="70">
        <f t="shared" si="3"/>
        <v>3562</v>
      </c>
      <c r="C46" s="60">
        <f t="shared" si="4"/>
        <v>1399969.8551177578</v>
      </c>
      <c r="D46" s="58">
        <f t="shared" si="1"/>
        <v>12547</v>
      </c>
      <c r="E46" s="60">
        <f t="shared" si="5"/>
        <v>9333.132367451719</v>
      </c>
      <c r="F46" s="60">
        <f t="shared" si="6"/>
        <v>3213.867632548281</v>
      </c>
      <c r="G46" s="60">
        <f t="shared" si="2"/>
        <v>1396755.9874852095</v>
      </c>
      <c r="H46" s="69">
        <f t="shared" si="7"/>
        <v>1489951</v>
      </c>
    </row>
    <row r="47" spans="1:8" ht="14.25" hidden="1">
      <c r="A47" s="58">
        <f t="shared" si="8"/>
        <v>37</v>
      </c>
      <c r="B47" s="70">
        <f t="shared" si="3"/>
        <v>3593</v>
      </c>
      <c r="C47" s="60">
        <f t="shared" si="4"/>
        <v>1396755.9874852095</v>
      </c>
      <c r="D47" s="58">
        <f t="shared" si="1"/>
        <v>12547</v>
      </c>
      <c r="E47" s="60">
        <f t="shared" si="5"/>
        <v>9311.70658323473</v>
      </c>
      <c r="F47" s="60">
        <f t="shared" si="6"/>
        <v>3235.2934167652693</v>
      </c>
      <c r="G47" s="60">
        <f t="shared" si="2"/>
        <v>1393520.6940684442</v>
      </c>
      <c r="H47" s="69">
        <f t="shared" si="7"/>
        <v>1489982</v>
      </c>
    </row>
    <row r="48" spans="1:8" ht="14.25" hidden="1">
      <c r="A48" s="58">
        <f t="shared" si="8"/>
        <v>38</v>
      </c>
      <c r="B48" s="70">
        <f t="shared" si="3"/>
        <v>3623</v>
      </c>
      <c r="C48" s="60">
        <f t="shared" si="4"/>
        <v>1393520.6940684442</v>
      </c>
      <c r="D48" s="58">
        <f t="shared" si="1"/>
        <v>12547</v>
      </c>
      <c r="E48" s="60">
        <f t="shared" si="5"/>
        <v>9290.137960456295</v>
      </c>
      <c r="F48" s="60">
        <f t="shared" si="6"/>
        <v>3256.8620395437047</v>
      </c>
      <c r="G48" s="60">
        <f t="shared" si="2"/>
        <v>1390263.8320289005</v>
      </c>
      <c r="H48" s="69">
        <f t="shared" si="7"/>
        <v>1490012</v>
      </c>
    </row>
    <row r="49" spans="1:8" ht="14.25" hidden="1">
      <c r="A49" s="58">
        <f t="shared" si="8"/>
        <v>39</v>
      </c>
      <c r="B49" s="70">
        <f t="shared" si="3"/>
        <v>3654</v>
      </c>
      <c r="C49" s="60">
        <f t="shared" si="4"/>
        <v>1390263.8320289005</v>
      </c>
      <c r="D49" s="58">
        <f t="shared" si="1"/>
        <v>12547</v>
      </c>
      <c r="E49" s="60">
        <f t="shared" si="5"/>
        <v>9268.425546859336</v>
      </c>
      <c r="F49" s="60">
        <f t="shared" si="6"/>
        <v>3278.5744531406635</v>
      </c>
      <c r="G49" s="60">
        <f t="shared" si="2"/>
        <v>1386985.25757576</v>
      </c>
      <c r="H49" s="69">
        <f t="shared" si="7"/>
        <v>1490043</v>
      </c>
    </row>
    <row r="50" spans="1:8" ht="14.25" hidden="1">
      <c r="A50" s="58">
        <f t="shared" si="8"/>
        <v>40</v>
      </c>
      <c r="B50" s="70">
        <f t="shared" si="3"/>
        <v>3685</v>
      </c>
      <c r="C50" s="60">
        <f t="shared" si="4"/>
        <v>1386985.25757576</v>
      </c>
      <c r="D50" s="58">
        <f t="shared" si="1"/>
        <v>12547</v>
      </c>
      <c r="E50" s="60">
        <f t="shared" si="5"/>
        <v>9246.5683838384</v>
      </c>
      <c r="F50" s="60">
        <f t="shared" si="6"/>
        <v>3300.4316161616007</v>
      </c>
      <c r="G50" s="60">
        <f t="shared" si="2"/>
        <v>1383684.8259595982</v>
      </c>
      <c r="H50" s="69">
        <f t="shared" si="7"/>
        <v>1490074</v>
      </c>
    </row>
    <row r="51" spans="1:8" ht="14.25" hidden="1">
      <c r="A51" s="58">
        <f t="shared" si="8"/>
        <v>41</v>
      </c>
      <c r="B51" s="70">
        <f t="shared" si="3"/>
        <v>3713</v>
      </c>
      <c r="C51" s="60">
        <f t="shared" si="4"/>
        <v>1383684.8259595982</v>
      </c>
      <c r="D51" s="58">
        <f t="shared" si="1"/>
        <v>12547</v>
      </c>
      <c r="E51" s="60">
        <f t="shared" si="5"/>
        <v>9224.56550639732</v>
      </c>
      <c r="F51" s="60">
        <f t="shared" si="6"/>
        <v>3322.434493602679</v>
      </c>
      <c r="G51" s="60">
        <f t="shared" si="2"/>
        <v>1380362.3914659955</v>
      </c>
      <c r="H51" s="69">
        <f t="shared" si="7"/>
        <v>1490104</v>
      </c>
    </row>
    <row r="52" spans="1:8" ht="14.25" hidden="1">
      <c r="A52" s="58">
        <f t="shared" si="8"/>
        <v>42</v>
      </c>
      <c r="B52" s="70">
        <f t="shared" si="3"/>
        <v>3744</v>
      </c>
      <c r="C52" s="60">
        <f t="shared" si="4"/>
        <v>1380362</v>
      </c>
      <c r="D52" s="58">
        <f t="shared" si="1"/>
        <v>12547</v>
      </c>
      <c r="E52" s="60">
        <f t="shared" si="5"/>
        <v>9202.413333333334</v>
      </c>
      <c r="F52" s="60">
        <f t="shared" si="6"/>
        <v>3344.586666666666</v>
      </c>
      <c r="G52" s="60">
        <f t="shared" si="2"/>
        <v>1377017.4133333333</v>
      </c>
      <c r="H52" s="69">
        <f t="shared" si="7"/>
        <v>1490135</v>
      </c>
    </row>
    <row r="53" spans="1:8" ht="14.25" hidden="1">
      <c r="A53" s="58">
        <f t="shared" si="8"/>
        <v>43</v>
      </c>
      <c r="B53" s="70">
        <f t="shared" si="3"/>
        <v>3774</v>
      </c>
      <c r="C53" s="60">
        <f t="shared" si="4"/>
        <v>1377017.4133333333</v>
      </c>
      <c r="D53" s="58">
        <f t="shared" si="1"/>
        <v>12547</v>
      </c>
      <c r="E53" s="60">
        <f t="shared" si="5"/>
        <v>9180.11608888889</v>
      </c>
      <c r="F53" s="60">
        <f t="shared" si="6"/>
        <v>3366.88391111111</v>
      </c>
      <c r="G53" s="60">
        <f t="shared" si="2"/>
        <v>1373650.5294222222</v>
      </c>
      <c r="H53" s="69">
        <f t="shared" si="7"/>
        <v>1490165</v>
      </c>
    </row>
    <row r="54" spans="1:8" ht="14.25" hidden="1">
      <c r="A54" s="58">
        <f t="shared" si="8"/>
        <v>44</v>
      </c>
      <c r="B54" s="70">
        <f t="shared" si="3"/>
        <v>3805</v>
      </c>
      <c r="C54" s="60">
        <f t="shared" si="4"/>
        <v>1373650.5294222222</v>
      </c>
      <c r="D54" s="58">
        <f t="shared" si="1"/>
        <v>12547</v>
      </c>
      <c r="E54" s="60">
        <f t="shared" si="5"/>
        <v>9157.670196148149</v>
      </c>
      <c r="F54" s="60">
        <f t="shared" si="6"/>
        <v>3389.3298038518515</v>
      </c>
      <c r="G54" s="60">
        <f t="shared" si="2"/>
        <v>1370261.1996183703</v>
      </c>
      <c r="H54" s="69">
        <f t="shared" si="7"/>
        <v>1490196</v>
      </c>
    </row>
    <row r="55" spans="1:8" ht="14.25" hidden="1">
      <c r="A55" s="58">
        <f t="shared" si="8"/>
        <v>45</v>
      </c>
      <c r="B55" s="70">
        <f t="shared" si="3"/>
        <v>3835</v>
      </c>
      <c r="C55" s="60">
        <f>IF(B55&lt;&gt;"",IF(MONTH(B55)=4,ROUND(G54,0),G54),"")</f>
        <v>1370261.1996183703</v>
      </c>
      <c r="D55" s="58">
        <f t="shared" si="1"/>
        <v>12547</v>
      </c>
      <c r="E55" s="60">
        <f t="shared" si="5"/>
        <v>9135.074664122469</v>
      </c>
      <c r="F55" s="60">
        <f t="shared" si="6"/>
        <v>3411.9253358775313</v>
      </c>
      <c r="G55" s="60">
        <f t="shared" si="2"/>
        <v>1366849.2742824927</v>
      </c>
      <c r="H55" s="69">
        <f t="shared" si="7"/>
        <v>1490227</v>
      </c>
    </row>
    <row r="56" spans="1:8" ht="14.25" hidden="1">
      <c r="A56" s="58">
        <f t="shared" si="8"/>
        <v>46</v>
      </c>
      <c r="B56" s="70">
        <f t="shared" si="3"/>
        <v>3866</v>
      </c>
      <c r="C56" s="60">
        <f t="shared" si="4"/>
        <v>1366849.2742824927</v>
      </c>
      <c r="D56" s="58">
        <f t="shared" si="1"/>
        <v>12547</v>
      </c>
      <c r="E56" s="60">
        <f t="shared" si="5"/>
        <v>9112.328495216618</v>
      </c>
      <c r="F56" s="60">
        <f t="shared" si="6"/>
        <v>3434.6715047833823</v>
      </c>
      <c r="G56" s="60">
        <f t="shared" si="2"/>
        <v>1363414.6027777093</v>
      </c>
      <c r="H56" s="69">
        <f t="shared" si="7"/>
        <v>1490256</v>
      </c>
    </row>
    <row r="57" spans="1:8" ht="14.25" hidden="1">
      <c r="A57" s="58">
        <f t="shared" si="8"/>
        <v>47</v>
      </c>
      <c r="B57" s="70">
        <f t="shared" si="3"/>
        <v>3897</v>
      </c>
      <c r="C57" s="60">
        <f t="shared" si="4"/>
        <v>1363414.6027777093</v>
      </c>
      <c r="D57" s="58">
        <f t="shared" si="1"/>
        <v>12547</v>
      </c>
      <c r="E57" s="60">
        <f t="shared" si="5"/>
        <v>9089.430685184729</v>
      </c>
      <c r="F57" s="60">
        <f t="shared" si="6"/>
        <v>3457.5693148152714</v>
      </c>
      <c r="G57" s="60">
        <f t="shared" si="2"/>
        <v>1359957.033462894</v>
      </c>
      <c r="H57" s="69">
        <f t="shared" si="7"/>
        <v>1490287</v>
      </c>
    </row>
    <row r="58" spans="1:8" ht="14.25" hidden="1">
      <c r="A58" s="58">
        <f t="shared" si="8"/>
        <v>48</v>
      </c>
      <c r="B58" s="70">
        <f t="shared" si="3"/>
        <v>3927</v>
      </c>
      <c r="C58" s="60">
        <f t="shared" si="4"/>
        <v>1359957.033462894</v>
      </c>
      <c r="D58" s="58">
        <f t="shared" si="1"/>
        <v>12547</v>
      </c>
      <c r="E58" s="60">
        <f t="shared" si="5"/>
        <v>9066.38022308596</v>
      </c>
      <c r="F58" s="60">
        <f t="shared" si="6"/>
        <v>3480.61977691404</v>
      </c>
      <c r="G58" s="60">
        <f t="shared" si="2"/>
        <v>1356476.4136859798</v>
      </c>
      <c r="H58" s="69">
        <f t="shared" si="7"/>
        <v>1490317</v>
      </c>
    </row>
    <row r="59" spans="1:8" ht="14.25" hidden="1">
      <c r="A59" s="58">
        <f t="shared" si="8"/>
        <v>49</v>
      </c>
      <c r="B59" s="70">
        <f t="shared" si="3"/>
        <v>3958</v>
      </c>
      <c r="C59" s="60">
        <f t="shared" si="4"/>
        <v>1356476.4136859798</v>
      </c>
      <c r="D59" s="58">
        <f t="shared" si="1"/>
        <v>12547</v>
      </c>
      <c r="E59" s="60">
        <f t="shared" si="5"/>
        <v>9043.176091239866</v>
      </c>
      <c r="F59" s="60">
        <f t="shared" si="6"/>
        <v>3503.823908760134</v>
      </c>
      <c r="G59" s="60">
        <f t="shared" si="2"/>
        <v>1352972.5897772196</v>
      </c>
      <c r="H59" s="69">
        <f t="shared" si="7"/>
        <v>1490348</v>
      </c>
    </row>
    <row r="60" spans="1:8" ht="14.25" hidden="1">
      <c r="A60" s="58">
        <f t="shared" si="8"/>
        <v>50</v>
      </c>
      <c r="B60" s="70">
        <f t="shared" si="3"/>
        <v>3988</v>
      </c>
      <c r="C60" s="60">
        <f t="shared" si="4"/>
        <v>1352972.5897772196</v>
      </c>
      <c r="D60" s="58">
        <f t="shared" si="1"/>
        <v>12547</v>
      </c>
      <c r="E60" s="60">
        <f t="shared" si="5"/>
        <v>9019.817265181464</v>
      </c>
      <c r="F60" s="60">
        <f t="shared" si="6"/>
        <v>3527.182734818536</v>
      </c>
      <c r="G60" s="60">
        <f t="shared" si="2"/>
        <v>1349445.4070424011</v>
      </c>
      <c r="H60" s="69">
        <f t="shared" si="7"/>
        <v>1490378</v>
      </c>
    </row>
    <row r="61" spans="1:8" ht="14.25" hidden="1">
      <c r="A61" s="58">
        <f t="shared" si="8"/>
        <v>51</v>
      </c>
      <c r="B61" s="70">
        <f t="shared" si="3"/>
        <v>4019</v>
      </c>
      <c r="C61" s="60">
        <f t="shared" si="4"/>
        <v>1349445.4070424011</v>
      </c>
      <c r="D61" s="58">
        <f t="shared" si="1"/>
        <v>12547</v>
      </c>
      <c r="E61" s="60">
        <f t="shared" si="5"/>
        <v>8996.302713616007</v>
      </c>
      <c r="F61" s="60">
        <f t="shared" si="6"/>
        <v>3550.697286383993</v>
      </c>
      <c r="G61" s="60">
        <f t="shared" si="2"/>
        <v>1345894.7097560172</v>
      </c>
      <c r="H61" s="69">
        <f t="shared" si="7"/>
        <v>1490409</v>
      </c>
    </row>
    <row r="62" spans="1:8" ht="14.25" hidden="1">
      <c r="A62" s="58">
        <f t="shared" si="8"/>
        <v>52</v>
      </c>
      <c r="B62" s="70">
        <f t="shared" si="3"/>
        <v>4050</v>
      </c>
      <c r="C62" s="60">
        <f t="shared" si="4"/>
        <v>1345894.7097560172</v>
      </c>
      <c r="D62" s="58">
        <f t="shared" si="1"/>
        <v>12547</v>
      </c>
      <c r="E62" s="60">
        <f t="shared" si="5"/>
        <v>8972.631398373449</v>
      </c>
      <c r="F62" s="60">
        <f t="shared" si="6"/>
        <v>3574.368601626551</v>
      </c>
      <c r="G62" s="60">
        <f t="shared" si="2"/>
        <v>1342320.3411543907</v>
      </c>
      <c r="H62" s="69">
        <f t="shared" si="7"/>
        <v>1490440</v>
      </c>
    </row>
    <row r="63" spans="1:8" ht="14.25" hidden="1">
      <c r="A63" s="58">
        <f t="shared" si="8"/>
        <v>53</v>
      </c>
      <c r="B63" s="70">
        <f t="shared" si="3"/>
        <v>4078</v>
      </c>
      <c r="C63" s="60">
        <f t="shared" si="4"/>
        <v>1342320.3411543907</v>
      </c>
      <c r="D63" s="58">
        <f t="shared" si="1"/>
        <v>12547</v>
      </c>
      <c r="E63" s="60">
        <f t="shared" si="5"/>
        <v>8948.802274362604</v>
      </c>
      <c r="F63" s="60">
        <f t="shared" si="6"/>
        <v>3598.1977256373957</v>
      </c>
      <c r="G63" s="60">
        <f t="shared" si="2"/>
        <v>1338722.1434287534</v>
      </c>
      <c r="H63" s="69">
        <f t="shared" si="7"/>
        <v>1490470</v>
      </c>
    </row>
    <row r="64" spans="1:8" ht="14.25" hidden="1">
      <c r="A64" s="58">
        <f t="shared" si="8"/>
        <v>54</v>
      </c>
      <c r="B64" s="70">
        <f t="shared" si="3"/>
        <v>4109</v>
      </c>
      <c r="C64" s="60">
        <f t="shared" si="4"/>
        <v>1338722</v>
      </c>
      <c r="D64" s="58">
        <f t="shared" si="1"/>
        <v>12547</v>
      </c>
      <c r="E64" s="60">
        <f t="shared" si="5"/>
        <v>8924.813333333334</v>
      </c>
      <c r="F64" s="60">
        <f t="shared" si="6"/>
        <v>3622.1866666666665</v>
      </c>
      <c r="G64" s="60">
        <f t="shared" si="2"/>
        <v>1335099.8133333332</v>
      </c>
      <c r="H64" s="69">
        <f t="shared" si="7"/>
        <v>1490501</v>
      </c>
    </row>
    <row r="65" spans="1:8" ht="14.25" hidden="1">
      <c r="A65" s="58">
        <f t="shared" si="8"/>
        <v>55</v>
      </c>
      <c r="B65" s="70">
        <f t="shared" si="3"/>
        <v>4139</v>
      </c>
      <c r="C65" s="60">
        <f t="shared" si="4"/>
        <v>1335099.8133333332</v>
      </c>
      <c r="D65" s="58">
        <f t="shared" si="1"/>
        <v>12547</v>
      </c>
      <c r="E65" s="60">
        <f t="shared" si="5"/>
        <v>8900.665422222222</v>
      </c>
      <c r="F65" s="60">
        <f t="shared" si="6"/>
        <v>3646.3345777777777</v>
      </c>
      <c r="G65" s="60">
        <f t="shared" si="2"/>
        <v>1331453.4787555553</v>
      </c>
      <c r="H65" s="69">
        <f t="shared" si="7"/>
        <v>1490531</v>
      </c>
    </row>
    <row r="66" spans="1:8" ht="14.25" hidden="1">
      <c r="A66" s="58">
        <f t="shared" si="8"/>
        <v>56</v>
      </c>
      <c r="B66" s="70">
        <f t="shared" si="3"/>
        <v>4170</v>
      </c>
      <c r="C66" s="60">
        <f t="shared" si="4"/>
        <v>1331453.4787555553</v>
      </c>
      <c r="D66" s="58">
        <f t="shared" si="1"/>
        <v>12547</v>
      </c>
      <c r="E66" s="60">
        <f t="shared" si="5"/>
        <v>8876.356525037036</v>
      </c>
      <c r="F66" s="60">
        <f t="shared" si="6"/>
        <v>3670.6434749629643</v>
      </c>
      <c r="G66" s="60">
        <f t="shared" si="2"/>
        <v>1327782.8352805923</v>
      </c>
      <c r="H66" s="69">
        <f t="shared" si="7"/>
        <v>1490562</v>
      </c>
    </row>
    <row r="67" spans="1:8" ht="14.25" hidden="1">
      <c r="A67" s="58">
        <f t="shared" si="8"/>
        <v>57</v>
      </c>
      <c r="B67" s="70">
        <f t="shared" si="3"/>
        <v>4200</v>
      </c>
      <c r="C67" s="60">
        <f t="shared" si="4"/>
        <v>1327782.8352805923</v>
      </c>
      <c r="D67" s="58">
        <f t="shared" si="1"/>
        <v>12547</v>
      </c>
      <c r="E67" s="60">
        <f t="shared" si="5"/>
        <v>8851.885568537282</v>
      </c>
      <c r="F67" s="60">
        <f t="shared" si="6"/>
        <v>3695.114431462718</v>
      </c>
      <c r="G67" s="60">
        <f t="shared" si="2"/>
        <v>1324087.7208491296</v>
      </c>
      <c r="H67" s="69">
        <f t="shared" si="7"/>
        <v>1490593</v>
      </c>
    </row>
    <row r="68" spans="1:8" ht="14.25" hidden="1">
      <c r="A68" s="58">
        <f t="shared" si="8"/>
        <v>58</v>
      </c>
      <c r="B68" s="70">
        <f t="shared" si="3"/>
        <v>4231</v>
      </c>
      <c r="C68" s="60">
        <f t="shared" si="4"/>
        <v>1324087.7208491296</v>
      </c>
      <c r="D68" s="58">
        <f t="shared" si="1"/>
        <v>12547</v>
      </c>
      <c r="E68" s="60">
        <f t="shared" si="5"/>
        <v>8827.25147232753</v>
      </c>
      <c r="F68" s="60">
        <f t="shared" si="6"/>
        <v>3719.748527672469</v>
      </c>
      <c r="G68" s="60">
        <f t="shared" si="2"/>
        <v>1320367.9723214572</v>
      </c>
      <c r="H68" s="69">
        <f t="shared" si="7"/>
        <v>1490621</v>
      </c>
    </row>
    <row r="69" spans="1:8" ht="14.25" hidden="1">
      <c r="A69" s="58">
        <f t="shared" si="8"/>
        <v>59</v>
      </c>
      <c r="B69" s="70">
        <f t="shared" si="3"/>
        <v>4262</v>
      </c>
      <c r="C69" s="60">
        <f t="shared" si="4"/>
        <v>1320367.9723214572</v>
      </c>
      <c r="D69" s="58">
        <f t="shared" si="1"/>
        <v>12547</v>
      </c>
      <c r="E69" s="60">
        <f t="shared" si="5"/>
        <v>8802.453148809715</v>
      </c>
      <c r="F69" s="60">
        <f t="shared" si="6"/>
        <v>3744.5468511902855</v>
      </c>
      <c r="G69" s="60">
        <f t="shared" si="2"/>
        <v>1316623.425470267</v>
      </c>
      <c r="H69" s="69">
        <f t="shared" si="7"/>
        <v>1490652</v>
      </c>
    </row>
    <row r="70" spans="1:8" ht="14.25" hidden="1">
      <c r="A70" s="58">
        <f t="shared" si="8"/>
        <v>60</v>
      </c>
      <c r="B70" s="70">
        <f t="shared" si="3"/>
        <v>4292</v>
      </c>
      <c r="C70" s="60">
        <f t="shared" si="4"/>
        <v>1316623.425470267</v>
      </c>
      <c r="D70" s="58">
        <f t="shared" si="1"/>
        <v>12547</v>
      </c>
      <c r="E70" s="60">
        <f t="shared" si="5"/>
        <v>8777.489503135113</v>
      </c>
      <c r="F70" s="60">
        <f t="shared" si="6"/>
        <v>3769.5104968648866</v>
      </c>
      <c r="G70" s="60">
        <f t="shared" si="2"/>
        <v>1312853.9149734022</v>
      </c>
      <c r="H70" s="69">
        <f t="shared" si="7"/>
        <v>1490682</v>
      </c>
    </row>
    <row r="71" spans="1:8" ht="14.25" hidden="1">
      <c r="A71" s="58">
        <f t="shared" si="8"/>
        <v>61</v>
      </c>
      <c r="B71" s="70">
        <f t="shared" si="3"/>
        <v>4323</v>
      </c>
      <c r="C71" s="60">
        <f t="shared" si="4"/>
        <v>1312853.9149734022</v>
      </c>
      <c r="D71" s="58">
        <f t="shared" si="1"/>
        <v>12547</v>
      </c>
      <c r="E71" s="60">
        <f t="shared" si="5"/>
        <v>8752.359433156014</v>
      </c>
      <c r="F71" s="60">
        <f t="shared" si="6"/>
        <v>3794.6405668439857</v>
      </c>
      <c r="G71" s="60">
        <f t="shared" si="2"/>
        <v>1309059.2744065581</v>
      </c>
      <c r="H71" s="69">
        <f t="shared" si="7"/>
        <v>1490713</v>
      </c>
    </row>
    <row r="72" spans="1:8" ht="14.25" hidden="1">
      <c r="A72" s="58">
        <f t="shared" si="8"/>
        <v>62</v>
      </c>
      <c r="B72" s="70">
        <f t="shared" si="3"/>
        <v>4353</v>
      </c>
      <c r="C72" s="60">
        <f t="shared" si="4"/>
        <v>1309059.2744065581</v>
      </c>
      <c r="D72" s="58">
        <f t="shared" si="1"/>
        <v>12547</v>
      </c>
      <c r="E72" s="60">
        <f t="shared" si="5"/>
        <v>8727.061829377055</v>
      </c>
      <c r="F72" s="60">
        <f t="shared" si="6"/>
        <v>3819.938170622945</v>
      </c>
      <c r="G72" s="60">
        <f t="shared" si="2"/>
        <v>1305239.336235935</v>
      </c>
      <c r="H72" s="69">
        <f t="shared" si="7"/>
        <v>1490743</v>
      </c>
    </row>
    <row r="73" spans="1:8" ht="14.25" hidden="1">
      <c r="A73" s="58">
        <f t="shared" si="8"/>
        <v>63</v>
      </c>
      <c r="B73" s="70">
        <f t="shared" si="3"/>
        <v>4384</v>
      </c>
      <c r="C73" s="60">
        <f t="shared" si="4"/>
        <v>1305239.336235935</v>
      </c>
      <c r="D73" s="58">
        <f t="shared" si="1"/>
        <v>12547</v>
      </c>
      <c r="E73" s="60">
        <f t="shared" si="5"/>
        <v>8701.595574906234</v>
      </c>
      <c r="F73" s="60">
        <f t="shared" si="6"/>
        <v>3845.404425093766</v>
      </c>
      <c r="G73" s="60">
        <f t="shared" si="2"/>
        <v>1301393.9318108414</v>
      </c>
      <c r="H73" s="69">
        <f t="shared" si="7"/>
        <v>1490774</v>
      </c>
    </row>
    <row r="74" spans="1:8" ht="14.25" hidden="1">
      <c r="A74" s="58">
        <f t="shared" si="8"/>
        <v>64</v>
      </c>
      <c r="B74" s="70">
        <f t="shared" si="3"/>
        <v>4415</v>
      </c>
      <c r="C74" s="60">
        <f t="shared" si="4"/>
        <v>1301393.9318108414</v>
      </c>
      <c r="D74" s="58">
        <f t="shared" si="1"/>
        <v>12547</v>
      </c>
      <c r="E74" s="60">
        <f t="shared" si="5"/>
        <v>8675.959545405609</v>
      </c>
      <c r="F74" s="60">
        <f t="shared" si="6"/>
        <v>3871.040454594391</v>
      </c>
      <c r="G74" s="60">
        <f t="shared" si="2"/>
        <v>1297522.891356247</v>
      </c>
      <c r="H74" s="69">
        <f t="shared" si="7"/>
        <v>1490805</v>
      </c>
    </row>
    <row r="75" spans="1:8" ht="14.25" hidden="1">
      <c r="A75" s="58">
        <f t="shared" si="8"/>
        <v>65</v>
      </c>
      <c r="B75" s="70">
        <f t="shared" si="3"/>
        <v>4444</v>
      </c>
      <c r="C75" s="60">
        <f t="shared" si="4"/>
        <v>1297522.891356247</v>
      </c>
      <c r="D75" s="58">
        <f t="shared" si="1"/>
        <v>12547</v>
      </c>
      <c r="E75" s="60">
        <f t="shared" si="5"/>
        <v>8650.152609041646</v>
      </c>
      <c r="F75" s="60">
        <f t="shared" si="6"/>
        <v>3896.8473909583536</v>
      </c>
      <c r="G75" s="60">
        <f t="shared" si="2"/>
        <v>1293626.0439652887</v>
      </c>
      <c r="H75" s="69">
        <f t="shared" si="7"/>
        <v>1490835</v>
      </c>
    </row>
    <row r="76" spans="1:8" ht="14.25" hidden="1">
      <c r="A76" s="58">
        <f t="shared" si="8"/>
        <v>66</v>
      </c>
      <c r="B76" s="70">
        <f t="shared" si="3"/>
        <v>4475</v>
      </c>
      <c r="C76" s="60">
        <f t="shared" si="4"/>
        <v>1293626</v>
      </c>
      <c r="D76" s="58">
        <f aca="true" t="shared" si="9" ref="D76:D139">IF(B76&lt;&gt;"",IF(B76&gt;=$G$4,D75,0),"")</f>
        <v>12547</v>
      </c>
      <c r="E76" s="60">
        <f t="shared" si="5"/>
        <v>8624.173333333334</v>
      </c>
      <c r="F76" s="60">
        <f t="shared" si="6"/>
        <v>3922.826666666666</v>
      </c>
      <c r="G76" s="60">
        <f aca="true" t="shared" si="10" ref="G76:G139">IF(B76&lt;&gt;"",C76-F76,"")</f>
        <v>1289703.1733333333</v>
      </c>
      <c r="H76" s="69">
        <f t="shared" si="7"/>
        <v>1490866</v>
      </c>
    </row>
    <row r="77" spans="1:8" ht="14.25" hidden="1">
      <c r="A77" s="58">
        <f t="shared" si="8"/>
        <v>67</v>
      </c>
      <c r="B77" s="70">
        <f aca="true" t="shared" si="11" ref="B77:B140">IF(A77&lt;&gt;"",DATE(YEAR(B76),MONTH(B76)+1,1),"")</f>
        <v>4505</v>
      </c>
      <c r="C77" s="60">
        <f aca="true" t="shared" si="12" ref="C77:C119">IF(B77&lt;&gt;"",IF(MONTH(B77)=4,ROUND(G76,0),G76),"")</f>
        <v>1289703.1733333333</v>
      </c>
      <c r="D77" s="58">
        <f t="shared" si="9"/>
        <v>12547</v>
      </c>
      <c r="E77" s="60">
        <f aca="true" t="shared" si="13" ref="E77:E140">IF(B77&lt;&gt;"",C77*$G$6/12,"")</f>
        <v>8598.021155555556</v>
      </c>
      <c r="F77" s="60">
        <f aca="true" t="shared" si="14" ref="F77:F140">IF(B77&lt;&gt;"",D77-E77,"")</f>
        <v>3948.978844444444</v>
      </c>
      <c r="G77" s="60">
        <f t="shared" si="10"/>
        <v>1285754.1944888888</v>
      </c>
      <c r="H77" s="69">
        <f aca="true" t="shared" si="15" ref="H77:H140">IF(A77&lt;&gt;"",DATE(YEAR(H76),MONTH(H76)+1,6),"")</f>
        <v>1490896</v>
      </c>
    </row>
    <row r="78" spans="1:8" ht="14.25" hidden="1">
      <c r="A78" s="58">
        <f t="shared" si="8"/>
        <v>68</v>
      </c>
      <c r="B78" s="70">
        <f t="shared" si="11"/>
        <v>4536</v>
      </c>
      <c r="C78" s="60">
        <f t="shared" si="12"/>
        <v>1285754.1944888888</v>
      </c>
      <c r="D78" s="58">
        <f t="shared" si="9"/>
        <v>12547</v>
      </c>
      <c r="E78" s="60">
        <f t="shared" si="13"/>
        <v>8571.694629925925</v>
      </c>
      <c r="F78" s="60">
        <f t="shared" si="14"/>
        <v>3975.3053700740747</v>
      </c>
      <c r="G78" s="60">
        <f t="shared" si="10"/>
        <v>1281778.8891188148</v>
      </c>
      <c r="H78" s="69">
        <f t="shared" si="15"/>
        <v>1490927</v>
      </c>
    </row>
    <row r="79" spans="1:8" ht="14.25" hidden="1">
      <c r="A79" s="58">
        <f t="shared" si="8"/>
        <v>69</v>
      </c>
      <c r="B79" s="70">
        <f t="shared" si="11"/>
        <v>4566</v>
      </c>
      <c r="C79" s="60">
        <f t="shared" si="12"/>
        <v>1281778.8891188148</v>
      </c>
      <c r="D79" s="58">
        <f t="shared" si="9"/>
        <v>12547</v>
      </c>
      <c r="E79" s="60">
        <f t="shared" si="13"/>
        <v>8545.192594125432</v>
      </c>
      <c r="F79" s="60">
        <f t="shared" si="14"/>
        <v>4001.807405874568</v>
      </c>
      <c r="G79" s="60">
        <f t="shared" si="10"/>
        <v>1277777.0817129402</v>
      </c>
      <c r="H79" s="69">
        <f t="shared" si="15"/>
        <v>1490958</v>
      </c>
    </row>
    <row r="80" spans="1:8" ht="14.25" hidden="1">
      <c r="A80" s="58">
        <f t="shared" si="8"/>
        <v>70</v>
      </c>
      <c r="B80" s="70">
        <f t="shared" si="11"/>
        <v>4597</v>
      </c>
      <c r="C80" s="60">
        <f t="shared" si="12"/>
        <v>1277777.0817129402</v>
      </c>
      <c r="D80" s="58">
        <f t="shared" si="9"/>
        <v>12547</v>
      </c>
      <c r="E80" s="60">
        <f t="shared" si="13"/>
        <v>8518.513878086269</v>
      </c>
      <c r="F80" s="60">
        <f t="shared" si="14"/>
        <v>4028.486121913731</v>
      </c>
      <c r="G80" s="60">
        <f t="shared" si="10"/>
        <v>1273748.5955910266</v>
      </c>
      <c r="H80" s="69">
        <f t="shared" si="15"/>
        <v>1490986</v>
      </c>
    </row>
    <row r="81" spans="1:8" ht="14.25" hidden="1">
      <c r="A81" s="58">
        <f t="shared" si="8"/>
        <v>71</v>
      </c>
      <c r="B81" s="70">
        <f t="shared" si="11"/>
        <v>4628</v>
      </c>
      <c r="C81" s="60">
        <f t="shared" si="12"/>
        <v>1273748.5955910266</v>
      </c>
      <c r="D81" s="58">
        <f t="shared" si="9"/>
        <v>12547</v>
      </c>
      <c r="E81" s="60">
        <f t="shared" si="13"/>
        <v>8491.657303940177</v>
      </c>
      <c r="F81" s="60">
        <f t="shared" si="14"/>
        <v>4055.3426960598226</v>
      </c>
      <c r="G81" s="60">
        <f t="shared" si="10"/>
        <v>1269693.2528949669</v>
      </c>
      <c r="H81" s="69">
        <f t="shared" si="15"/>
        <v>1491017</v>
      </c>
    </row>
    <row r="82" spans="1:8" ht="14.25" hidden="1">
      <c r="A82" s="58">
        <f t="shared" si="8"/>
        <v>72</v>
      </c>
      <c r="B82" s="70">
        <f t="shared" si="11"/>
        <v>4658</v>
      </c>
      <c r="C82" s="60">
        <f t="shared" si="12"/>
        <v>1269693.2528949669</v>
      </c>
      <c r="D82" s="58">
        <f t="shared" si="9"/>
        <v>12547</v>
      </c>
      <c r="E82" s="60">
        <f t="shared" si="13"/>
        <v>8464.621685966446</v>
      </c>
      <c r="F82" s="60">
        <f t="shared" si="14"/>
        <v>4082.3783140335545</v>
      </c>
      <c r="G82" s="60">
        <f t="shared" si="10"/>
        <v>1265610.8745809332</v>
      </c>
      <c r="H82" s="69">
        <f t="shared" si="15"/>
        <v>1491047</v>
      </c>
    </row>
    <row r="83" spans="1:8" ht="14.25" hidden="1">
      <c r="A83" s="58">
        <f t="shared" si="8"/>
        <v>73</v>
      </c>
      <c r="B83" s="70">
        <f t="shared" si="11"/>
        <v>4689</v>
      </c>
      <c r="C83" s="60">
        <f t="shared" si="12"/>
        <v>1265610.8745809332</v>
      </c>
      <c r="D83" s="58">
        <f t="shared" si="9"/>
        <v>12547</v>
      </c>
      <c r="E83" s="60">
        <f t="shared" si="13"/>
        <v>8437.405830539556</v>
      </c>
      <c r="F83" s="60">
        <f t="shared" si="14"/>
        <v>4109.594169460444</v>
      </c>
      <c r="G83" s="60">
        <f t="shared" si="10"/>
        <v>1261501.2804114728</v>
      </c>
      <c r="H83" s="69">
        <f t="shared" si="15"/>
        <v>1491078</v>
      </c>
    </row>
    <row r="84" spans="1:8" ht="14.25" hidden="1">
      <c r="A84" s="58">
        <f t="shared" si="8"/>
        <v>74</v>
      </c>
      <c r="B84" s="70">
        <f t="shared" si="11"/>
        <v>4719</v>
      </c>
      <c r="C84" s="60">
        <f t="shared" si="12"/>
        <v>1261501.2804114728</v>
      </c>
      <c r="D84" s="58">
        <f t="shared" si="9"/>
        <v>12547</v>
      </c>
      <c r="E84" s="60">
        <f t="shared" si="13"/>
        <v>8410.008536076484</v>
      </c>
      <c r="F84" s="60">
        <f t="shared" si="14"/>
        <v>4136.991463923516</v>
      </c>
      <c r="G84" s="60">
        <f t="shared" si="10"/>
        <v>1257364.2889475492</v>
      </c>
      <c r="H84" s="69">
        <f t="shared" si="15"/>
        <v>1491108</v>
      </c>
    </row>
    <row r="85" spans="1:8" ht="14.25" hidden="1">
      <c r="A85" s="58">
        <f t="shared" si="8"/>
        <v>75</v>
      </c>
      <c r="B85" s="70">
        <f t="shared" si="11"/>
        <v>4750</v>
      </c>
      <c r="C85" s="60">
        <f t="shared" si="12"/>
        <v>1257364.2889475492</v>
      </c>
      <c r="D85" s="58">
        <f t="shared" si="9"/>
        <v>12547</v>
      </c>
      <c r="E85" s="60">
        <f t="shared" si="13"/>
        <v>8382.42859298366</v>
      </c>
      <c r="F85" s="60">
        <f t="shared" si="14"/>
        <v>4164.571407016339</v>
      </c>
      <c r="G85" s="60">
        <f t="shared" si="10"/>
        <v>1253199.7175405328</v>
      </c>
      <c r="H85" s="69">
        <f t="shared" si="15"/>
        <v>1491139</v>
      </c>
    </row>
    <row r="86" spans="1:8" ht="14.25" hidden="1">
      <c r="A86" s="58">
        <f t="shared" si="8"/>
        <v>76</v>
      </c>
      <c r="B86" s="70">
        <f t="shared" si="11"/>
        <v>4781</v>
      </c>
      <c r="C86" s="60">
        <f t="shared" si="12"/>
        <v>1253199.7175405328</v>
      </c>
      <c r="D86" s="58">
        <f t="shared" si="9"/>
        <v>12547</v>
      </c>
      <c r="E86" s="60">
        <f t="shared" si="13"/>
        <v>8354.664783603552</v>
      </c>
      <c r="F86" s="60">
        <f t="shared" si="14"/>
        <v>4192.335216396448</v>
      </c>
      <c r="G86" s="60">
        <f t="shared" si="10"/>
        <v>1249007.3823241363</v>
      </c>
      <c r="H86" s="69">
        <f t="shared" si="15"/>
        <v>1491170</v>
      </c>
    </row>
    <row r="87" spans="1:8" ht="14.25" hidden="1">
      <c r="A87" s="58">
        <f t="shared" si="8"/>
        <v>77</v>
      </c>
      <c r="B87" s="70">
        <f t="shared" si="11"/>
        <v>4809</v>
      </c>
      <c r="C87" s="60">
        <f t="shared" si="12"/>
        <v>1249007.3823241363</v>
      </c>
      <c r="D87" s="58">
        <f t="shared" si="9"/>
        <v>12547</v>
      </c>
      <c r="E87" s="60">
        <f t="shared" si="13"/>
        <v>8326.71588216091</v>
      </c>
      <c r="F87" s="60">
        <f t="shared" si="14"/>
        <v>4220.28411783909</v>
      </c>
      <c r="G87" s="60">
        <f t="shared" si="10"/>
        <v>1244787.0982062973</v>
      </c>
      <c r="H87" s="69">
        <f t="shared" si="15"/>
        <v>1491200</v>
      </c>
    </row>
    <row r="88" spans="1:8" ht="14.25" hidden="1">
      <c r="A88" s="58">
        <f t="shared" si="8"/>
        <v>78</v>
      </c>
      <c r="B88" s="70">
        <f t="shared" si="11"/>
        <v>4840</v>
      </c>
      <c r="C88" s="60">
        <f t="shared" si="12"/>
        <v>1244787</v>
      </c>
      <c r="D88" s="58">
        <f t="shared" si="9"/>
        <v>12547</v>
      </c>
      <c r="E88" s="60">
        <f t="shared" si="13"/>
        <v>8298.58</v>
      </c>
      <c r="F88" s="60">
        <f t="shared" si="14"/>
        <v>4248.42</v>
      </c>
      <c r="G88" s="60">
        <f t="shared" si="10"/>
        <v>1240538.58</v>
      </c>
      <c r="H88" s="69">
        <f t="shared" si="15"/>
        <v>1491231</v>
      </c>
    </row>
    <row r="89" spans="1:8" ht="14.25" hidden="1">
      <c r="A89" s="58">
        <f t="shared" si="8"/>
        <v>79</v>
      </c>
      <c r="B89" s="70">
        <f t="shared" si="11"/>
        <v>4870</v>
      </c>
      <c r="C89" s="60">
        <f t="shared" si="12"/>
        <v>1240538.58</v>
      </c>
      <c r="D89" s="58">
        <f t="shared" si="9"/>
        <v>12547</v>
      </c>
      <c r="E89" s="60">
        <f t="shared" si="13"/>
        <v>8270.257200000002</v>
      </c>
      <c r="F89" s="60">
        <f t="shared" si="14"/>
        <v>4276.742799999998</v>
      </c>
      <c r="G89" s="60">
        <f t="shared" si="10"/>
        <v>1236261.8372000002</v>
      </c>
      <c r="H89" s="69">
        <f t="shared" si="15"/>
        <v>1491261</v>
      </c>
    </row>
    <row r="90" spans="1:8" ht="14.25" hidden="1">
      <c r="A90" s="58">
        <f t="shared" si="8"/>
        <v>80</v>
      </c>
      <c r="B90" s="70">
        <f t="shared" si="11"/>
        <v>4901</v>
      </c>
      <c r="C90" s="60">
        <f t="shared" si="12"/>
        <v>1236261.8372000002</v>
      </c>
      <c r="D90" s="58">
        <f t="shared" si="9"/>
        <v>12547</v>
      </c>
      <c r="E90" s="60">
        <f t="shared" si="13"/>
        <v>8241.745581333334</v>
      </c>
      <c r="F90" s="60">
        <f t="shared" si="14"/>
        <v>4305.2544186666655</v>
      </c>
      <c r="G90" s="60">
        <f t="shared" si="10"/>
        <v>1231956.5827813335</v>
      </c>
      <c r="H90" s="69">
        <f t="shared" si="15"/>
        <v>1491292</v>
      </c>
    </row>
    <row r="91" spans="1:8" ht="14.25" hidden="1">
      <c r="A91" s="58">
        <f t="shared" si="8"/>
        <v>81</v>
      </c>
      <c r="B91" s="70">
        <f t="shared" si="11"/>
        <v>4931</v>
      </c>
      <c r="C91" s="60">
        <f t="shared" si="12"/>
        <v>1231956.5827813335</v>
      </c>
      <c r="D91" s="58">
        <f t="shared" si="9"/>
        <v>12547</v>
      </c>
      <c r="E91" s="60">
        <f t="shared" si="13"/>
        <v>8213.04388520889</v>
      </c>
      <c r="F91" s="60">
        <f t="shared" si="14"/>
        <v>4333.95611479111</v>
      </c>
      <c r="G91" s="60">
        <f t="shared" si="10"/>
        <v>1227622.6266665424</v>
      </c>
      <c r="H91" s="69">
        <f t="shared" si="15"/>
        <v>1491323</v>
      </c>
    </row>
    <row r="92" spans="1:8" ht="14.25" hidden="1">
      <c r="A92" s="58">
        <f t="shared" si="8"/>
        <v>82</v>
      </c>
      <c r="B92" s="70">
        <f t="shared" si="11"/>
        <v>4962</v>
      </c>
      <c r="C92" s="60">
        <f t="shared" si="12"/>
        <v>1227622.6266665424</v>
      </c>
      <c r="D92" s="58">
        <f t="shared" si="9"/>
        <v>12547</v>
      </c>
      <c r="E92" s="60">
        <f t="shared" si="13"/>
        <v>8184.150844443616</v>
      </c>
      <c r="F92" s="60">
        <f t="shared" si="14"/>
        <v>4362.849155556384</v>
      </c>
      <c r="G92" s="60">
        <f t="shared" si="10"/>
        <v>1223259.777510986</v>
      </c>
      <c r="H92" s="69">
        <f t="shared" si="15"/>
        <v>1491351</v>
      </c>
    </row>
    <row r="93" spans="1:8" ht="14.25" hidden="1">
      <c r="A93" s="58">
        <f t="shared" si="8"/>
        <v>83</v>
      </c>
      <c r="B93" s="70">
        <f t="shared" si="11"/>
        <v>4993</v>
      </c>
      <c r="C93" s="60">
        <f t="shared" si="12"/>
        <v>1223259.777510986</v>
      </c>
      <c r="D93" s="58">
        <f t="shared" si="9"/>
        <v>12547</v>
      </c>
      <c r="E93" s="60">
        <f t="shared" si="13"/>
        <v>8155.065183406573</v>
      </c>
      <c r="F93" s="60">
        <f t="shared" si="14"/>
        <v>4391.934816593427</v>
      </c>
      <c r="G93" s="60">
        <f t="shared" si="10"/>
        <v>1218867.8426943924</v>
      </c>
      <c r="H93" s="69">
        <f t="shared" si="15"/>
        <v>1491382</v>
      </c>
    </row>
    <row r="94" spans="1:8" ht="14.25" hidden="1">
      <c r="A94" s="58">
        <f t="shared" si="8"/>
        <v>84</v>
      </c>
      <c r="B94" s="70">
        <f t="shared" si="11"/>
        <v>5023</v>
      </c>
      <c r="C94" s="60">
        <f t="shared" si="12"/>
        <v>1218867.8426943924</v>
      </c>
      <c r="D94" s="58">
        <f t="shared" si="9"/>
        <v>12547</v>
      </c>
      <c r="E94" s="60">
        <f t="shared" si="13"/>
        <v>8125.785617962617</v>
      </c>
      <c r="F94" s="60">
        <f t="shared" si="14"/>
        <v>4421.214382037383</v>
      </c>
      <c r="G94" s="60">
        <f t="shared" si="10"/>
        <v>1214446.6283123551</v>
      </c>
      <c r="H94" s="69">
        <f t="shared" si="15"/>
        <v>1491412</v>
      </c>
    </row>
    <row r="95" spans="1:8" ht="14.25" hidden="1">
      <c r="A95" s="58">
        <f t="shared" si="8"/>
        <v>85</v>
      </c>
      <c r="B95" s="70">
        <f t="shared" si="11"/>
        <v>5054</v>
      </c>
      <c r="C95" s="60">
        <f t="shared" si="12"/>
        <v>1214446.6283123551</v>
      </c>
      <c r="D95" s="58">
        <f t="shared" si="9"/>
        <v>12547</v>
      </c>
      <c r="E95" s="60">
        <f t="shared" si="13"/>
        <v>8096.310855415701</v>
      </c>
      <c r="F95" s="60">
        <f t="shared" si="14"/>
        <v>4450.689144584299</v>
      </c>
      <c r="G95" s="60">
        <f t="shared" si="10"/>
        <v>1209995.9391677708</v>
      </c>
      <c r="H95" s="69">
        <f t="shared" si="15"/>
        <v>1491443</v>
      </c>
    </row>
    <row r="96" spans="1:8" ht="14.25" hidden="1">
      <c r="A96" s="58">
        <f t="shared" si="8"/>
        <v>86</v>
      </c>
      <c r="B96" s="70">
        <f t="shared" si="11"/>
        <v>5084</v>
      </c>
      <c r="C96" s="60">
        <f t="shared" si="12"/>
        <v>1209995.9391677708</v>
      </c>
      <c r="D96" s="58">
        <f t="shared" si="9"/>
        <v>12547</v>
      </c>
      <c r="E96" s="60">
        <f t="shared" si="13"/>
        <v>8066.639594451805</v>
      </c>
      <c r="F96" s="60">
        <f t="shared" si="14"/>
        <v>4480.360405548195</v>
      </c>
      <c r="G96" s="60">
        <f t="shared" si="10"/>
        <v>1205515.5787622225</v>
      </c>
      <c r="H96" s="69">
        <f t="shared" si="15"/>
        <v>1491473</v>
      </c>
    </row>
    <row r="97" spans="1:8" ht="14.25" hidden="1">
      <c r="A97" s="58">
        <f t="shared" si="8"/>
        <v>87</v>
      </c>
      <c r="B97" s="70">
        <f t="shared" si="11"/>
        <v>5115</v>
      </c>
      <c r="C97" s="60">
        <f t="shared" si="12"/>
        <v>1205515.5787622225</v>
      </c>
      <c r="D97" s="58">
        <f t="shared" si="9"/>
        <v>12547</v>
      </c>
      <c r="F97" s="60">
        <f t="shared" si="14"/>
        <v>12547</v>
      </c>
      <c r="G97" s="60">
        <f t="shared" si="10"/>
        <v>1192968.5787622225</v>
      </c>
      <c r="H97" s="69">
        <f t="shared" si="15"/>
        <v>1491504</v>
      </c>
    </row>
    <row r="98" spans="1:8" ht="14.25" hidden="1">
      <c r="A98" s="58">
        <f t="shared" si="8"/>
        <v>88</v>
      </c>
      <c r="B98" s="70">
        <f t="shared" si="11"/>
        <v>5146</v>
      </c>
      <c r="C98" s="60">
        <f t="shared" si="12"/>
        <v>1192968.5787622225</v>
      </c>
      <c r="D98" s="58">
        <f t="shared" si="9"/>
        <v>12547</v>
      </c>
      <c r="E98" s="60">
        <f t="shared" si="13"/>
        <v>7953.123858414817</v>
      </c>
      <c r="F98" s="60">
        <f t="shared" si="14"/>
        <v>4593.876141585183</v>
      </c>
      <c r="G98" s="60">
        <f t="shared" si="10"/>
        <v>1188374.7026206374</v>
      </c>
      <c r="H98" s="69">
        <f t="shared" si="15"/>
        <v>1491535</v>
      </c>
    </row>
    <row r="99" spans="1:8" ht="14.25" hidden="1">
      <c r="A99" s="58">
        <f t="shared" si="8"/>
        <v>89</v>
      </c>
      <c r="B99" s="70">
        <f t="shared" si="11"/>
        <v>5174</v>
      </c>
      <c r="C99" s="60">
        <f t="shared" si="12"/>
        <v>1188374.7026206374</v>
      </c>
      <c r="D99" s="58">
        <f t="shared" si="9"/>
        <v>12547</v>
      </c>
      <c r="E99" s="60">
        <f t="shared" si="13"/>
        <v>7922.498017470916</v>
      </c>
      <c r="F99" s="60">
        <f t="shared" si="14"/>
        <v>4624.501982529084</v>
      </c>
      <c r="G99" s="60">
        <f t="shared" si="10"/>
        <v>1183750.2006381082</v>
      </c>
      <c r="H99" s="69">
        <f t="shared" si="15"/>
        <v>1491565</v>
      </c>
    </row>
    <row r="100" spans="1:8" ht="14.25" hidden="1">
      <c r="A100" s="58">
        <f t="shared" si="8"/>
        <v>90</v>
      </c>
      <c r="B100" s="70">
        <f t="shared" si="11"/>
        <v>5205</v>
      </c>
      <c r="C100" s="60">
        <f t="shared" si="12"/>
        <v>1183750</v>
      </c>
      <c r="D100" s="58">
        <f t="shared" si="9"/>
        <v>12547</v>
      </c>
      <c r="E100" s="60">
        <f t="shared" si="13"/>
        <v>7891.666666666667</v>
      </c>
      <c r="F100" s="60">
        <f t="shared" si="14"/>
        <v>4655.333333333333</v>
      </c>
      <c r="G100" s="60">
        <f t="shared" si="10"/>
        <v>1179094.6666666667</v>
      </c>
      <c r="H100" s="69">
        <f t="shared" si="15"/>
        <v>1491596</v>
      </c>
    </row>
    <row r="101" spans="1:8" ht="14.25" hidden="1">
      <c r="A101" s="58">
        <f t="shared" si="8"/>
        <v>91</v>
      </c>
      <c r="B101" s="70">
        <f t="shared" si="11"/>
        <v>5235</v>
      </c>
      <c r="C101" s="60">
        <f t="shared" si="12"/>
        <v>1179094.6666666667</v>
      </c>
      <c r="D101" s="58">
        <f t="shared" si="9"/>
        <v>12547</v>
      </c>
      <c r="E101" s="60">
        <f t="shared" si="13"/>
        <v>7860.631111111113</v>
      </c>
      <c r="F101" s="60">
        <f t="shared" si="14"/>
        <v>4686.368888888887</v>
      </c>
      <c r="G101" s="60">
        <f t="shared" si="10"/>
        <v>1174408.2977777778</v>
      </c>
      <c r="H101" s="69">
        <f t="shared" si="15"/>
        <v>1491626</v>
      </c>
    </row>
    <row r="102" spans="1:8" ht="14.25" hidden="1">
      <c r="A102" s="58">
        <f t="shared" si="8"/>
        <v>92</v>
      </c>
      <c r="B102" s="70">
        <f t="shared" si="11"/>
        <v>5266</v>
      </c>
      <c r="C102" s="60">
        <f t="shared" si="12"/>
        <v>1174408.2977777778</v>
      </c>
      <c r="D102" s="58">
        <f t="shared" si="9"/>
        <v>12547</v>
      </c>
      <c r="E102" s="60">
        <f t="shared" si="13"/>
        <v>7829.388651851852</v>
      </c>
      <c r="F102" s="60">
        <f t="shared" si="14"/>
        <v>4717.611348148148</v>
      </c>
      <c r="G102" s="60">
        <f t="shared" si="10"/>
        <v>1169690.6864296296</v>
      </c>
      <c r="H102" s="69">
        <f t="shared" si="15"/>
        <v>1491657</v>
      </c>
    </row>
    <row r="103" spans="1:8" ht="14.25" hidden="1">
      <c r="A103" s="58">
        <f t="shared" si="8"/>
        <v>93</v>
      </c>
      <c r="B103" s="70">
        <f t="shared" si="11"/>
        <v>5296</v>
      </c>
      <c r="C103" s="60">
        <f t="shared" si="12"/>
        <v>1169690.6864296296</v>
      </c>
      <c r="D103" s="58">
        <f t="shared" si="9"/>
        <v>12547</v>
      </c>
      <c r="E103" s="60">
        <f t="shared" si="13"/>
        <v>7797.937909530864</v>
      </c>
      <c r="F103" s="60">
        <f t="shared" si="14"/>
        <v>4749.062090469136</v>
      </c>
      <c r="G103" s="60">
        <f t="shared" si="10"/>
        <v>1164941.6243391605</v>
      </c>
      <c r="H103" s="69">
        <f t="shared" si="15"/>
        <v>1491688</v>
      </c>
    </row>
    <row r="104" spans="1:8" ht="14.25" hidden="1">
      <c r="A104" s="58">
        <f t="shared" si="8"/>
        <v>94</v>
      </c>
      <c r="B104" s="70">
        <f t="shared" si="11"/>
        <v>5327</v>
      </c>
      <c r="C104" s="60">
        <f t="shared" si="12"/>
        <v>1164941.6243391605</v>
      </c>
      <c r="D104" s="58">
        <f t="shared" si="9"/>
        <v>12547</v>
      </c>
      <c r="E104" s="60">
        <f t="shared" si="13"/>
        <v>7766.277495594403</v>
      </c>
      <c r="F104" s="60">
        <f t="shared" si="14"/>
        <v>4780.722504405597</v>
      </c>
      <c r="G104" s="60">
        <f t="shared" si="10"/>
        <v>1160160.901834755</v>
      </c>
      <c r="H104" s="69">
        <f t="shared" si="15"/>
        <v>1491717</v>
      </c>
    </row>
    <row r="105" spans="1:8" ht="14.25" hidden="1">
      <c r="A105" s="58">
        <f t="shared" si="8"/>
        <v>95</v>
      </c>
      <c r="B105" s="70">
        <f t="shared" si="11"/>
        <v>5358</v>
      </c>
      <c r="C105" s="60">
        <f t="shared" si="12"/>
        <v>1160160.901834755</v>
      </c>
      <c r="D105" s="58">
        <f t="shared" si="9"/>
        <v>12547</v>
      </c>
      <c r="E105" s="60">
        <f t="shared" si="13"/>
        <v>7734.4060122317</v>
      </c>
      <c r="F105" s="60">
        <f t="shared" si="14"/>
        <v>4812.5939877683</v>
      </c>
      <c r="G105" s="60">
        <f t="shared" si="10"/>
        <v>1155348.3078469867</v>
      </c>
      <c r="H105" s="69">
        <f t="shared" si="15"/>
        <v>1491748</v>
      </c>
    </row>
    <row r="106" spans="1:8" ht="14.25" hidden="1">
      <c r="A106" s="58">
        <f aca="true" t="shared" si="16" ref="A106:A169">IF(G105&lt;=0,"",IF(G105="","",A105+1))</f>
        <v>96</v>
      </c>
      <c r="B106" s="70">
        <f t="shared" si="11"/>
        <v>5388</v>
      </c>
      <c r="C106" s="60">
        <f t="shared" si="12"/>
        <v>1155348.3078469867</v>
      </c>
      <c r="D106" s="58">
        <f t="shared" si="9"/>
        <v>12547</v>
      </c>
      <c r="E106" s="60">
        <f t="shared" si="13"/>
        <v>7702.322052313245</v>
      </c>
      <c r="F106" s="60">
        <f t="shared" si="14"/>
        <v>4844.677947686755</v>
      </c>
      <c r="G106" s="60">
        <f t="shared" si="10"/>
        <v>1150503.6298993</v>
      </c>
      <c r="H106" s="69">
        <f t="shared" si="15"/>
        <v>1491778</v>
      </c>
    </row>
    <row r="107" spans="1:8" ht="14.25" hidden="1">
      <c r="A107" s="58">
        <f t="shared" si="16"/>
        <v>97</v>
      </c>
      <c r="B107" s="70">
        <f t="shared" si="11"/>
        <v>5419</v>
      </c>
      <c r="C107" s="60">
        <f t="shared" si="12"/>
        <v>1150503.6298993</v>
      </c>
      <c r="D107" s="58">
        <f t="shared" si="9"/>
        <v>12547</v>
      </c>
      <c r="E107" s="60">
        <f t="shared" si="13"/>
        <v>7670.024199328666</v>
      </c>
      <c r="F107" s="60">
        <f t="shared" si="14"/>
        <v>4876.975800671334</v>
      </c>
      <c r="G107" s="60">
        <f t="shared" si="10"/>
        <v>1145626.6540986286</v>
      </c>
      <c r="H107" s="69">
        <f t="shared" si="15"/>
        <v>1491809</v>
      </c>
    </row>
    <row r="108" spans="1:8" ht="14.25" hidden="1">
      <c r="A108" s="58">
        <f t="shared" si="16"/>
        <v>98</v>
      </c>
      <c r="B108" s="70">
        <f t="shared" si="11"/>
        <v>5449</v>
      </c>
      <c r="C108" s="60">
        <f t="shared" si="12"/>
        <v>1145626.6540986286</v>
      </c>
      <c r="D108" s="58">
        <f t="shared" si="9"/>
        <v>12547</v>
      </c>
      <c r="E108" s="60">
        <f t="shared" si="13"/>
        <v>7637.511027324191</v>
      </c>
      <c r="F108" s="60">
        <f t="shared" si="14"/>
        <v>4909.488972675809</v>
      </c>
      <c r="G108" s="60">
        <f t="shared" si="10"/>
        <v>1140717.1651259528</v>
      </c>
      <c r="H108" s="69">
        <f t="shared" si="15"/>
        <v>1491839</v>
      </c>
    </row>
    <row r="109" spans="1:8" ht="14.25" hidden="1">
      <c r="A109" s="58">
        <f t="shared" si="16"/>
        <v>99</v>
      </c>
      <c r="B109" s="70">
        <f t="shared" si="11"/>
        <v>5480</v>
      </c>
      <c r="C109" s="60">
        <f t="shared" si="12"/>
        <v>1140717.1651259528</v>
      </c>
      <c r="D109" s="58">
        <f t="shared" si="9"/>
        <v>12547</v>
      </c>
      <c r="E109" s="60">
        <f t="shared" si="13"/>
        <v>7604.781100839686</v>
      </c>
      <c r="F109" s="60">
        <f t="shared" si="14"/>
        <v>4942.218899160314</v>
      </c>
      <c r="G109" s="60">
        <f t="shared" si="10"/>
        <v>1135774.9462267924</v>
      </c>
      <c r="H109" s="69">
        <f t="shared" si="15"/>
        <v>1491870</v>
      </c>
    </row>
    <row r="110" spans="1:8" ht="14.25" hidden="1">
      <c r="A110" s="58">
        <f t="shared" si="16"/>
        <v>100</v>
      </c>
      <c r="B110" s="70">
        <f t="shared" si="11"/>
        <v>5511</v>
      </c>
      <c r="C110" s="60">
        <f t="shared" si="12"/>
        <v>1135774.9462267924</v>
      </c>
      <c r="D110" s="58">
        <f t="shared" si="9"/>
        <v>12547</v>
      </c>
      <c r="E110" s="60">
        <f t="shared" si="13"/>
        <v>7571.8329748452825</v>
      </c>
      <c r="F110" s="60">
        <f t="shared" si="14"/>
        <v>4975.1670251547175</v>
      </c>
      <c r="G110" s="60">
        <f t="shared" si="10"/>
        <v>1130799.7792016377</v>
      </c>
      <c r="H110" s="69">
        <f t="shared" si="15"/>
        <v>1491901</v>
      </c>
    </row>
    <row r="111" spans="1:8" ht="14.25" hidden="1">
      <c r="A111" s="58">
        <f t="shared" si="16"/>
        <v>101</v>
      </c>
      <c r="B111" s="70">
        <f t="shared" si="11"/>
        <v>5539</v>
      </c>
      <c r="C111" s="60">
        <f t="shared" si="12"/>
        <v>1130799.7792016377</v>
      </c>
      <c r="D111" s="58">
        <f t="shared" si="9"/>
        <v>12547</v>
      </c>
      <c r="E111" s="60">
        <f t="shared" si="13"/>
        <v>7538.6651946775855</v>
      </c>
      <c r="F111" s="60">
        <f t="shared" si="14"/>
        <v>5008.3348053224145</v>
      </c>
      <c r="G111" s="60">
        <f t="shared" si="10"/>
        <v>1125791.4443963154</v>
      </c>
      <c r="H111" s="69">
        <f t="shared" si="15"/>
        <v>1491931</v>
      </c>
    </row>
    <row r="112" spans="1:8" ht="14.25" hidden="1">
      <c r="A112" s="58">
        <f t="shared" si="16"/>
        <v>102</v>
      </c>
      <c r="B112" s="70">
        <f t="shared" si="11"/>
        <v>5570</v>
      </c>
      <c r="C112" s="60">
        <f t="shared" si="12"/>
        <v>1125791</v>
      </c>
      <c r="D112" s="58">
        <f t="shared" si="9"/>
        <v>12547</v>
      </c>
      <c r="E112" s="60">
        <f t="shared" si="13"/>
        <v>7505.2733333333335</v>
      </c>
      <c r="F112" s="60">
        <f t="shared" si="14"/>
        <v>5041.7266666666665</v>
      </c>
      <c r="G112" s="60">
        <f t="shared" si="10"/>
        <v>1120749.2733333334</v>
      </c>
      <c r="H112" s="69">
        <f t="shared" si="15"/>
        <v>1491962</v>
      </c>
    </row>
    <row r="113" spans="1:8" ht="14.25" hidden="1">
      <c r="A113" s="58">
        <f t="shared" si="16"/>
        <v>103</v>
      </c>
      <c r="B113" s="70">
        <f t="shared" si="11"/>
        <v>5600</v>
      </c>
      <c r="C113" s="60">
        <f t="shared" si="12"/>
        <v>1120749.2733333334</v>
      </c>
      <c r="D113" s="58">
        <f t="shared" si="9"/>
        <v>12547</v>
      </c>
      <c r="E113" s="60">
        <f t="shared" si="13"/>
        <v>7471.661822222223</v>
      </c>
      <c r="F113" s="60">
        <f t="shared" si="14"/>
        <v>5075.338177777777</v>
      </c>
      <c r="G113" s="60">
        <f t="shared" si="10"/>
        <v>1115673.9351555556</v>
      </c>
      <c r="H113" s="69">
        <f t="shared" si="15"/>
        <v>1491992</v>
      </c>
    </row>
    <row r="114" spans="1:8" ht="14.25" hidden="1">
      <c r="A114" s="58">
        <f t="shared" si="16"/>
        <v>104</v>
      </c>
      <c r="B114" s="70">
        <f t="shared" si="11"/>
        <v>5631</v>
      </c>
      <c r="C114" s="60">
        <f t="shared" si="12"/>
        <v>1115673.9351555556</v>
      </c>
      <c r="D114" s="58">
        <f t="shared" si="9"/>
        <v>12547</v>
      </c>
      <c r="E114" s="60">
        <f t="shared" si="13"/>
        <v>7437.826234370371</v>
      </c>
      <c r="F114" s="60">
        <f t="shared" si="14"/>
        <v>5109.173765629629</v>
      </c>
      <c r="G114" s="60">
        <f t="shared" si="10"/>
        <v>1110564.761389926</v>
      </c>
      <c r="H114" s="69">
        <f t="shared" si="15"/>
        <v>1492023</v>
      </c>
    </row>
    <row r="115" spans="1:8" ht="14.25" hidden="1">
      <c r="A115" s="58">
        <f t="shared" si="16"/>
        <v>105</v>
      </c>
      <c r="B115" s="70">
        <f t="shared" si="11"/>
        <v>5661</v>
      </c>
      <c r="C115" s="60">
        <f t="shared" si="12"/>
        <v>1110564.761389926</v>
      </c>
      <c r="D115" s="58">
        <f t="shared" si="9"/>
        <v>12547</v>
      </c>
      <c r="E115" s="60">
        <f t="shared" si="13"/>
        <v>7403.76507593284</v>
      </c>
      <c r="F115" s="60">
        <f t="shared" si="14"/>
        <v>5143.23492406716</v>
      </c>
      <c r="G115" s="60">
        <f t="shared" si="10"/>
        <v>1105421.526465859</v>
      </c>
      <c r="H115" s="69">
        <f t="shared" si="15"/>
        <v>1492054</v>
      </c>
    </row>
    <row r="116" spans="1:8" ht="14.25" hidden="1">
      <c r="A116" s="58">
        <f t="shared" si="16"/>
        <v>106</v>
      </c>
      <c r="B116" s="70">
        <f t="shared" si="11"/>
        <v>5692</v>
      </c>
      <c r="C116" s="60">
        <f t="shared" si="12"/>
        <v>1105421.526465859</v>
      </c>
      <c r="D116" s="58">
        <f t="shared" si="9"/>
        <v>12547</v>
      </c>
      <c r="E116" s="60">
        <f t="shared" si="13"/>
        <v>7369.476843105727</v>
      </c>
      <c r="F116" s="60">
        <f t="shared" si="14"/>
        <v>5177.523156894273</v>
      </c>
      <c r="G116" s="60">
        <f t="shared" si="10"/>
        <v>1100244.0033089647</v>
      </c>
      <c r="H116" s="69">
        <f t="shared" si="15"/>
        <v>1492082</v>
      </c>
    </row>
    <row r="117" spans="1:8" ht="14.25" hidden="1">
      <c r="A117" s="58">
        <f t="shared" si="16"/>
        <v>107</v>
      </c>
      <c r="B117" s="70">
        <f t="shared" si="11"/>
        <v>5723</v>
      </c>
      <c r="C117" s="60">
        <f t="shared" si="12"/>
        <v>1100244.0033089647</v>
      </c>
      <c r="D117" s="58">
        <f t="shared" si="9"/>
        <v>12547</v>
      </c>
      <c r="E117" s="60">
        <f t="shared" si="13"/>
        <v>7334.960022059764</v>
      </c>
      <c r="F117" s="60">
        <f t="shared" si="14"/>
        <v>5212.039977940236</v>
      </c>
      <c r="G117" s="60">
        <f t="shared" si="10"/>
        <v>1095031.9633310244</v>
      </c>
      <c r="H117" s="69">
        <f t="shared" si="15"/>
        <v>1492113</v>
      </c>
    </row>
    <row r="118" spans="1:8" ht="14.25" hidden="1">
      <c r="A118" s="58">
        <f t="shared" si="16"/>
        <v>108</v>
      </c>
      <c r="B118" s="70">
        <f t="shared" si="11"/>
        <v>5753</v>
      </c>
      <c r="C118" s="60">
        <f t="shared" si="12"/>
        <v>1095031.9633310244</v>
      </c>
      <c r="D118" s="58">
        <f t="shared" si="9"/>
        <v>12547</v>
      </c>
      <c r="E118" s="60">
        <f t="shared" si="13"/>
        <v>7300.213088873496</v>
      </c>
      <c r="F118" s="60">
        <f t="shared" si="14"/>
        <v>5246.786911126504</v>
      </c>
      <c r="G118" s="60">
        <f t="shared" si="10"/>
        <v>1089785.176419898</v>
      </c>
      <c r="H118" s="69">
        <f t="shared" si="15"/>
        <v>1492143</v>
      </c>
    </row>
    <row r="119" spans="1:8" ht="14.25" hidden="1">
      <c r="A119" s="58">
        <f t="shared" si="16"/>
        <v>109</v>
      </c>
      <c r="B119" s="70">
        <f t="shared" si="11"/>
        <v>5784</v>
      </c>
      <c r="C119" s="60">
        <f t="shared" si="12"/>
        <v>1089785.176419898</v>
      </c>
      <c r="D119" s="58">
        <f t="shared" si="9"/>
        <v>12547</v>
      </c>
      <c r="E119" s="60">
        <f t="shared" si="13"/>
        <v>7265.234509465987</v>
      </c>
      <c r="F119" s="60">
        <f t="shared" si="14"/>
        <v>5281.765490534013</v>
      </c>
      <c r="G119" s="60">
        <f t="shared" si="10"/>
        <v>1084503.410929364</v>
      </c>
      <c r="H119" s="69">
        <f t="shared" si="15"/>
        <v>1492174</v>
      </c>
    </row>
    <row r="120" spans="1:8" ht="14.25" hidden="1">
      <c r="A120" s="58">
        <f t="shared" si="16"/>
        <v>110</v>
      </c>
      <c r="B120" s="70">
        <f t="shared" si="11"/>
        <v>5814</v>
      </c>
      <c r="C120" s="60">
        <f>IF(B120&lt;&gt;"",IF(MONTH(B120)=4,ROUND(G119,0),G119),"")</f>
        <v>1084503.410929364</v>
      </c>
      <c r="D120" s="58">
        <f t="shared" si="9"/>
        <v>12547</v>
      </c>
      <c r="E120" s="60">
        <f t="shared" si="13"/>
        <v>7230.022739529093</v>
      </c>
      <c r="F120" s="60">
        <f t="shared" si="14"/>
        <v>5316.977260470907</v>
      </c>
      <c r="G120" s="60">
        <f t="shared" si="10"/>
        <v>1079186.433668893</v>
      </c>
      <c r="H120" s="69">
        <f t="shared" si="15"/>
        <v>1492204</v>
      </c>
    </row>
    <row r="121" spans="1:8" ht="14.25" hidden="1">
      <c r="A121" s="58">
        <f t="shared" si="16"/>
        <v>111</v>
      </c>
      <c r="B121" s="70">
        <f t="shared" si="11"/>
        <v>5845</v>
      </c>
      <c r="C121" s="60">
        <f aca="true" t="shared" si="17" ref="C121:C184">IF(B121&lt;&gt;"",IF(MONTH(B121)=4,ROUND(G120,0),G120),"")</f>
        <v>1079186.433668893</v>
      </c>
      <c r="D121" s="58">
        <f t="shared" si="9"/>
        <v>12547</v>
      </c>
      <c r="E121" s="60">
        <f t="shared" si="13"/>
        <v>7194.576224459287</v>
      </c>
      <c r="F121" s="60">
        <f t="shared" si="14"/>
        <v>5352.423775540713</v>
      </c>
      <c r="G121" s="60">
        <f t="shared" si="10"/>
        <v>1073834.0098933524</v>
      </c>
      <c r="H121" s="69">
        <f t="shared" si="15"/>
        <v>1492235</v>
      </c>
    </row>
    <row r="122" spans="1:8" ht="14.25" hidden="1">
      <c r="A122" s="58">
        <f t="shared" si="16"/>
        <v>112</v>
      </c>
      <c r="B122" s="70">
        <f t="shared" si="11"/>
        <v>5876</v>
      </c>
      <c r="C122" s="60">
        <f t="shared" si="17"/>
        <v>1073834.0098933524</v>
      </c>
      <c r="D122" s="58">
        <f t="shared" si="9"/>
        <v>12547</v>
      </c>
      <c r="E122" s="60">
        <f t="shared" si="13"/>
        <v>7158.893399289016</v>
      </c>
      <c r="F122" s="60">
        <f t="shared" si="14"/>
        <v>5388.106600710984</v>
      </c>
      <c r="G122" s="60">
        <f t="shared" si="10"/>
        <v>1068445.9032926415</v>
      </c>
      <c r="H122" s="69">
        <f t="shared" si="15"/>
        <v>1492266</v>
      </c>
    </row>
    <row r="123" spans="1:8" ht="14.25" hidden="1">
      <c r="A123" s="58">
        <f t="shared" si="16"/>
        <v>113</v>
      </c>
      <c r="B123" s="70">
        <f t="shared" si="11"/>
        <v>5905</v>
      </c>
      <c r="C123" s="60">
        <f t="shared" si="17"/>
        <v>1068445.9032926415</v>
      </c>
      <c r="D123" s="58">
        <f t="shared" si="9"/>
        <v>12547</v>
      </c>
      <c r="E123" s="60">
        <f t="shared" si="13"/>
        <v>7122.97268861761</v>
      </c>
      <c r="F123" s="60">
        <f t="shared" si="14"/>
        <v>5424.02731138239</v>
      </c>
      <c r="G123" s="60">
        <f t="shared" si="10"/>
        <v>1063021.8759812592</v>
      </c>
      <c r="H123" s="69">
        <f t="shared" si="15"/>
        <v>1492296</v>
      </c>
    </row>
    <row r="124" spans="1:8" ht="14.25" hidden="1">
      <c r="A124" s="58">
        <f t="shared" si="16"/>
        <v>114</v>
      </c>
      <c r="B124" s="70">
        <f t="shared" si="11"/>
        <v>5936</v>
      </c>
      <c r="C124" s="60">
        <f t="shared" si="17"/>
        <v>1063022</v>
      </c>
      <c r="D124" s="58">
        <f t="shared" si="9"/>
        <v>12547</v>
      </c>
      <c r="E124" s="60">
        <f t="shared" si="13"/>
        <v>7086.813333333333</v>
      </c>
      <c r="F124" s="60">
        <f t="shared" si="14"/>
        <v>5460.186666666667</v>
      </c>
      <c r="G124" s="60">
        <f t="shared" si="10"/>
        <v>1057561.8133333332</v>
      </c>
      <c r="H124" s="69">
        <f t="shared" si="15"/>
        <v>1492327</v>
      </c>
    </row>
    <row r="125" spans="1:8" ht="14.25" hidden="1">
      <c r="A125" s="58">
        <f t="shared" si="16"/>
        <v>115</v>
      </c>
      <c r="B125" s="70">
        <f t="shared" si="11"/>
        <v>5966</v>
      </c>
      <c r="C125" s="60">
        <f t="shared" si="17"/>
        <v>1057561.8133333332</v>
      </c>
      <c r="D125" s="58">
        <f t="shared" si="9"/>
        <v>12547</v>
      </c>
      <c r="E125" s="60">
        <f t="shared" si="13"/>
        <v>7050.412088888889</v>
      </c>
      <c r="F125" s="60">
        <f t="shared" si="14"/>
        <v>5496.587911111111</v>
      </c>
      <c r="G125" s="60">
        <f t="shared" si="10"/>
        <v>1052065.2254222222</v>
      </c>
      <c r="H125" s="69">
        <f t="shared" si="15"/>
        <v>1492357</v>
      </c>
    </row>
    <row r="126" spans="1:8" ht="14.25" hidden="1">
      <c r="A126" s="58">
        <f t="shared" si="16"/>
        <v>116</v>
      </c>
      <c r="B126" s="70">
        <f t="shared" si="11"/>
        <v>5997</v>
      </c>
      <c r="C126" s="60">
        <f t="shared" si="17"/>
        <v>1052065.2254222222</v>
      </c>
      <c r="D126" s="58">
        <f t="shared" si="9"/>
        <v>12547</v>
      </c>
      <c r="E126" s="60">
        <f t="shared" si="13"/>
        <v>7013.768169481481</v>
      </c>
      <c r="F126" s="60">
        <f t="shared" si="14"/>
        <v>5533.231830518519</v>
      </c>
      <c r="G126" s="60">
        <f t="shared" si="10"/>
        <v>1046531.9935917036</v>
      </c>
      <c r="H126" s="69">
        <f t="shared" si="15"/>
        <v>1492388</v>
      </c>
    </row>
    <row r="127" spans="1:8" ht="14.25" hidden="1">
      <c r="A127" s="58">
        <f t="shared" si="16"/>
        <v>117</v>
      </c>
      <c r="B127" s="70">
        <f t="shared" si="11"/>
        <v>6027</v>
      </c>
      <c r="C127" s="60">
        <f t="shared" si="17"/>
        <v>1046531.9935917036</v>
      </c>
      <c r="D127" s="58">
        <f t="shared" si="9"/>
        <v>12547</v>
      </c>
      <c r="E127" s="60">
        <f t="shared" si="13"/>
        <v>6976.8799572780235</v>
      </c>
      <c r="F127" s="60">
        <f t="shared" si="14"/>
        <v>5570.1200427219765</v>
      </c>
      <c r="G127" s="60">
        <f t="shared" si="10"/>
        <v>1040961.8735489816</v>
      </c>
      <c r="H127" s="69">
        <f t="shared" si="15"/>
        <v>1492419</v>
      </c>
    </row>
    <row r="128" spans="1:8" ht="14.25" hidden="1">
      <c r="A128" s="58">
        <f t="shared" si="16"/>
        <v>118</v>
      </c>
      <c r="B128" s="70">
        <f t="shared" si="11"/>
        <v>6058</v>
      </c>
      <c r="C128" s="60">
        <f t="shared" si="17"/>
        <v>1040961.8735489816</v>
      </c>
      <c r="D128" s="58">
        <f t="shared" si="9"/>
        <v>12547</v>
      </c>
      <c r="E128" s="60">
        <f t="shared" si="13"/>
        <v>6939.745823659877</v>
      </c>
      <c r="F128" s="60">
        <f t="shared" si="14"/>
        <v>5607.254176340123</v>
      </c>
      <c r="G128" s="60">
        <f t="shared" si="10"/>
        <v>1035354.6193726416</v>
      </c>
      <c r="H128" s="69">
        <f t="shared" si="15"/>
        <v>1492447</v>
      </c>
    </row>
    <row r="129" spans="1:8" ht="14.25" hidden="1">
      <c r="A129" s="58">
        <f t="shared" si="16"/>
        <v>119</v>
      </c>
      <c r="B129" s="70">
        <f t="shared" si="11"/>
        <v>6089</v>
      </c>
      <c r="C129" s="60">
        <f t="shared" si="17"/>
        <v>1035354.6193726416</v>
      </c>
      <c r="D129" s="58">
        <f t="shared" si="9"/>
        <v>12547</v>
      </c>
      <c r="E129" s="60">
        <f t="shared" si="13"/>
        <v>6902.364129150944</v>
      </c>
      <c r="F129" s="60">
        <f t="shared" si="14"/>
        <v>5644.635870849056</v>
      </c>
      <c r="G129" s="60">
        <f t="shared" si="10"/>
        <v>1029709.9835017925</v>
      </c>
      <c r="H129" s="69">
        <f t="shared" si="15"/>
        <v>1492478</v>
      </c>
    </row>
    <row r="130" spans="1:8" ht="14.25" hidden="1">
      <c r="A130" s="58">
        <f t="shared" si="16"/>
        <v>120</v>
      </c>
      <c r="B130" s="70">
        <f t="shared" si="11"/>
        <v>6119</v>
      </c>
      <c r="C130" s="60">
        <f t="shared" si="17"/>
        <v>1029709.9835017925</v>
      </c>
      <c r="D130" s="58">
        <f t="shared" si="9"/>
        <v>12547</v>
      </c>
      <c r="E130" s="60">
        <f t="shared" si="13"/>
        <v>6864.7332233452835</v>
      </c>
      <c r="F130" s="60">
        <f t="shared" si="14"/>
        <v>5682.2667766547165</v>
      </c>
      <c r="G130" s="60">
        <f t="shared" si="10"/>
        <v>1024027.7167251378</v>
      </c>
      <c r="H130" s="69">
        <f t="shared" si="15"/>
        <v>1492508</v>
      </c>
    </row>
    <row r="131" spans="1:8" ht="14.25" hidden="1">
      <c r="A131" s="58">
        <f t="shared" si="16"/>
        <v>121</v>
      </c>
      <c r="B131" s="70">
        <f t="shared" si="11"/>
        <v>6150</v>
      </c>
      <c r="C131" s="60">
        <f t="shared" si="17"/>
        <v>1024027.7167251378</v>
      </c>
      <c r="D131" s="58">
        <f t="shared" si="9"/>
        <v>12547</v>
      </c>
      <c r="E131" s="60">
        <f t="shared" si="13"/>
        <v>6826.851444834251</v>
      </c>
      <c r="F131" s="60">
        <f t="shared" si="14"/>
        <v>5720.148555165749</v>
      </c>
      <c r="G131" s="60">
        <f t="shared" si="10"/>
        <v>1018307.568169972</v>
      </c>
      <c r="H131" s="69">
        <f t="shared" si="15"/>
        <v>1492539</v>
      </c>
    </row>
    <row r="132" spans="1:8" ht="14.25" hidden="1">
      <c r="A132" s="58">
        <f t="shared" si="16"/>
        <v>122</v>
      </c>
      <c r="B132" s="70">
        <f t="shared" si="11"/>
        <v>6180</v>
      </c>
      <c r="C132" s="60">
        <f t="shared" si="17"/>
        <v>1018307.568169972</v>
      </c>
      <c r="D132" s="58">
        <f t="shared" si="9"/>
        <v>12547</v>
      </c>
      <c r="E132" s="60">
        <f t="shared" si="13"/>
        <v>6788.717121133147</v>
      </c>
      <c r="F132" s="60">
        <f t="shared" si="14"/>
        <v>5758.282878866853</v>
      </c>
      <c r="G132" s="60">
        <f t="shared" si="10"/>
        <v>1012549.2852911052</v>
      </c>
      <c r="H132" s="69">
        <f t="shared" si="15"/>
        <v>1492569</v>
      </c>
    </row>
    <row r="133" spans="1:8" ht="14.25" hidden="1">
      <c r="A133" s="58">
        <f t="shared" si="16"/>
        <v>123</v>
      </c>
      <c r="B133" s="70">
        <f t="shared" si="11"/>
        <v>6211</v>
      </c>
      <c r="C133" s="60">
        <f t="shared" si="17"/>
        <v>1012549.2852911052</v>
      </c>
      <c r="D133" s="58">
        <f t="shared" si="9"/>
        <v>12547</v>
      </c>
      <c r="E133" s="60">
        <f t="shared" si="13"/>
        <v>6750.328568607368</v>
      </c>
      <c r="F133" s="60">
        <f t="shared" si="14"/>
        <v>5796.671431392632</v>
      </c>
      <c r="G133" s="60">
        <f t="shared" si="10"/>
        <v>1006752.6138597125</v>
      </c>
      <c r="H133" s="69">
        <f t="shared" si="15"/>
        <v>1492600</v>
      </c>
    </row>
    <row r="134" spans="1:8" ht="14.25" hidden="1">
      <c r="A134" s="58">
        <f t="shared" si="16"/>
        <v>124</v>
      </c>
      <c r="B134" s="70">
        <f t="shared" si="11"/>
        <v>6242</v>
      </c>
      <c r="C134" s="60">
        <f t="shared" si="17"/>
        <v>1006752.6138597125</v>
      </c>
      <c r="D134" s="58">
        <f t="shared" si="9"/>
        <v>12547</v>
      </c>
      <c r="E134" s="60">
        <f t="shared" si="13"/>
        <v>6711.684092398083</v>
      </c>
      <c r="F134" s="60">
        <f t="shared" si="14"/>
        <v>5835.315907601917</v>
      </c>
      <c r="G134" s="60">
        <f t="shared" si="10"/>
        <v>1000917.2979521105</v>
      </c>
      <c r="H134" s="69">
        <f t="shared" si="15"/>
        <v>1492631</v>
      </c>
    </row>
    <row r="135" spans="1:8" ht="14.25" hidden="1">
      <c r="A135" s="58">
        <f t="shared" si="16"/>
        <v>125</v>
      </c>
      <c r="B135" s="70">
        <f t="shared" si="11"/>
        <v>6270</v>
      </c>
      <c r="C135" s="60">
        <f t="shared" si="17"/>
        <v>1000917.2979521105</v>
      </c>
      <c r="D135" s="58">
        <f t="shared" si="9"/>
        <v>12547</v>
      </c>
      <c r="E135" s="60">
        <f t="shared" si="13"/>
        <v>6672.781986347403</v>
      </c>
      <c r="F135" s="60">
        <f t="shared" si="14"/>
        <v>5874.218013652597</v>
      </c>
      <c r="G135" s="60">
        <f t="shared" si="10"/>
        <v>995043.0799384579</v>
      </c>
      <c r="H135" s="69">
        <f t="shared" si="15"/>
        <v>1492661</v>
      </c>
    </row>
    <row r="136" spans="1:8" ht="14.25" hidden="1">
      <c r="A136" s="58">
        <f t="shared" si="16"/>
        <v>126</v>
      </c>
      <c r="B136" s="70">
        <f t="shared" si="11"/>
        <v>6301</v>
      </c>
      <c r="C136" s="60">
        <f t="shared" si="17"/>
        <v>995043</v>
      </c>
      <c r="D136" s="58">
        <f t="shared" si="9"/>
        <v>12547</v>
      </c>
      <c r="E136" s="60">
        <f t="shared" si="13"/>
        <v>6633.62</v>
      </c>
      <c r="F136" s="60">
        <f t="shared" si="14"/>
        <v>5913.38</v>
      </c>
      <c r="G136" s="60">
        <f t="shared" si="10"/>
        <v>989129.62</v>
      </c>
      <c r="H136" s="69">
        <f t="shared" si="15"/>
        <v>1492692</v>
      </c>
    </row>
    <row r="137" spans="1:8" ht="14.25" hidden="1">
      <c r="A137" s="58">
        <f t="shared" si="16"/>
        <v>127</v>
      </c>
      <c r="B137" s="70">
        <f t="shared" si="11"/>
        <v>6331</v>
      </c>
      <c r="C137" s="60">
        <f t="shared" si="17"/>
        <v>989129.62</v>
      </c>
      <c r="D137" s="58">
        <f t="shared" si="9"/>
        <v>12547</v>
      </c>
      <c r="E137" s="60">
        <f t="shared" si="13"/>
        <v>6594.197466666667</v>
      </c>
      <c r="F137" s="60">
        <f t="shared" si="14"/>
        <v>5952.802533333333</v>
      </c>
      <c r="G137" s="60">
        <f t="shared" si="10"/>
        <v>983176.8174666667</v>
      </c>
      <c r="H137" s="69">
        <f t="shared" si="15"/>
        <v>1492722</v>
      </c>
    </row>
    <row r="138" spans="1:8" ht="14.25" hidden="1">
      <c r="A138" s="58">
        <f t="shared" si="16"/>
        <v>128</v>
      </c>
      <c r="B138" s="70">
        <f t="shared" si="11"/>
        <v>6362</v>
      </c>
      <c r="C138" s="60">
        <f t="shared" si="17"/>
        <v>983176.8174666667</v>
      </c>
      <c r="D138" s="58">
        <f t="shared" si="9"/>
        <v>12547</v>
      </c>
      <c r="E138" s="60">
        <f t="shared" si="13"/>
        <v>6554.512116444445</v>
      </c>
      <c r="F138" s="60">
        <f t="shared" si="14"/>
        <v>5992.487883555555</v>
      </c>
      <c r="G138" s="60">
        <f t="shared" si="10"/>
        <v>977184.3295831111</v>
      </c>
      <c r="H138" s="69">
        <f t="shared" si="15"/>
        <v>1492753</v>
      </c>
    </row>
    <row r="139" spans="1:8" ht="14.25" hidden="1">
      <c r="A139" s="58">
        <f t="shared" si="16"/>
        <v>129</v>
      </c>
      <c r="B139" s="70">
        <f t="shared" si="11"/>
        <v>6392</v>
      </c>
      <c r="C139" s="60">
        <f t="shared" si="17"/>
        <v>977184.3295831111</v>
      </c>
      <c r="D139" s="58">
        <f t="shared" si="9"/>
        <v>12547</v>
      </c>
      <c r="E139" s="60">
        <f t="shared" si="13"/>
        <v>6514.562197220741</v>
      </c>
      <c r="F139" s="60">
        <f t="shared" si="14"/>
        <v>6032.437802779259</v>
      </c>
      <c r="G139" s="60">
        <f t="shared" si="10"/>
        <v>971151.8917803318</v>
      </c>
      <c r="H139" s="69">
        <f t="shared" si="15"/>
        <v>1492784</v>
      </c>
    </row>
    <row r="140" spans="1:8" ht="14.25" hidden="1">
      <c r="A140" s="58">
        <f t="shared" si="16"/>
        <v>130</v>
      </c>
      <c r="B140" s="70">
        <f t="shared" si="11"/>
        <v>6423</v>
      </c>
      <c r="C140" s="60">
        <f t="shared" si="17"/>
        <v>971151.8917803318</v>
      </c>
      <c r="D140" s="58">
        <f aca="true" t="shared" si="18" ref="D140:D203">IF(B140&lt;&gt;"",IF(B140&gt;=$G$4,D139,0),"")</f>
        <v>12547</v>
      </c>
      <c r="E140" s="60">
        <f t="shared" si="13"/>
        <v>6474.345945202212</v>
      </c>
      <c r="F140" s="60">
        <f t="shared" si="14"/>
        <v>6072.654054797788</v>
      </c>
      <c r="G140" s="60">
        <f aca="true" t="shared" si="19" ref="G140:G203">IF(B140&lt;&gt;"",C140-F140,"")</f>
        <v>965079.237725534</v>
      </c>
      <c r="H140" s="69">
        <f t="shared" si="15"/>
        <v>1492812</v>
      </c>
    </row>
    <row r="141" spans="1:8" ht="14.25" hidden="1">
      <c r="A141" s="58">
        <f t="shared" si="16"/>
        <v>131</v>
      </c>
      <c r="B141" s="70">
        <f aca="true" t="shared" si="20" ref="B141:B204">IF(A141&lt;&gt;"",DATE(YEAR(B140),MONTH(B140)+1,1),"")</f>
        <v>6454</v>
      </c>
      <c r="C141" s="60">
        <f t="shared" si="17"/>
        <v>965079.237725534</v>
      </c>
      <c r="D141" s="58">
        <f t="shared" si="18"/>
        <v>12547</v>
      </c>
      <c r="E141" s="60">
        <f aca="true" t="shared" si="21" ref="E141:E204">IF(B141&lt;&gt;"",C141*$G$6/12,"")</f>
        <v>6433.861584836894</v>
      </c>
      <c r="F141" s="60">
        <f aca="true" t="shared" si="22" ref="F141:F204">IF(B141&lt;&gt;"",D141-E141,"")</f>
        <v>6113.138415163106</v>
      </c>
      <c r="G141" s="60">
        <f t="shared" si="19"/>
        <v>958966.0993103709</v>
      </c>
      <c r="H141" s="69">
        <f aca="true" t="shared" si="23" ref="H141:H204">IF(A141&lt;&gt;"",DATE(YEAR(H140),MONTH(H140)+1,6),"")</f>
        <v>1492843</v>
      </c>
    </row>
    <row r="142" spans="1:8" ht="14.25" hidden="1">
      <c r="A142" s="58">
        <f t="shared" si="16"/>
        <v>132</v>
      </c>
      <c r="B142" s="70">
        <f t="shared" si="20"/>
        <v>6484</v>
      </c>
      <c r="C142" s="60">
        <f t="shared" si="17"/>
        <v>958966.0993103709</v>
      </c>
      <c r="D142" s="58">
        <f t="shared" si="18"/>
        <v>12547</v>
      </c>
      <c r="E142" s="60">
        <f t="shared" si="21"/>
        <v>6393.107328735806</v>
      </c>
      <c r="F142" s="60">
        <f t="shared" si="22"/>
        <v>6153.892671264194</v>
      </c>
      <c r="G142" s="60">
        <f t="shared" si="19"/>
        <v>952812.2066391066</v>
      </c>
      <c r="H142" s="69">
        <f t="shared" si="23"/>
        <v>1492873</v>
      </c>
    </row>
    <row r="143" spans="1:8" ht="14.25" hidden="1">
      <c r="A143" s="58">
        <f t="shared" si="16"/>
        <v>133</v>
      </c>
      <c r="B143" s="70">
        <f t="shared" si="20"/>
        <v>6515</v>
      </c>
      <c r="C143" s="60">
        <f t="shared" si="17"/>
        <v>952812.2066391066</v>
      </c>
      <c r="D143" s="58">
        <f t="shared" si="18"/>
        <v>12547</v>
      </c>
      <c r="E143" s="60">
        <f t="shared" si="21"/>
        <v>6352.081377594044</v>
      </c>
      <c r="F143" s="60">
        <f t="shared" si="22"/>
        <v>6194.918622405956</v>
      </c>
      <c r="G143" s="60">
        <f t="shared" si="19"/>
        <v>946617.2880167007</v>
      </c>
      <c r="H143" s="69">
        <f t="shared" si="23"/>
        <v>1492904</v>
      </c>
    </row>
    <row r="144" spans="1:8" ht="14.25" hidden="1">
      <c r="A144" s="58">
        <f t="shared" si="16"/>
        <v>134</v>
      </c>
      <c r="B144" s="70">
        <f t="shared" si="20"/>
        <v>6545</v>
      </c>
      <c r="C144" s="60">
        <f t="shared" si="17"/>
        <v>946617.2880167007</v>
      </c>
      <c r="D144" s="58">
        <f t="shared" si="18"/>
        <v>12547</v>
      </c>
      <c r="E144" s="60">
        <f t="shared" si="21"/>
        <v>6310.781920111338</v>
      </c>
      <c r="F144" s="60">
        <f t="shared" si="22"/>
        <v>6236.218079888662</v>
      </c>
      <c r="G144" s="60">
        <f t="shared" si="19"/>
        <v>940381.069936812</v>
      </c>
      <c r="H144" s="69">
        <f t="shared" si="23"/>
        <v>1492934</v>
      </c>
    </row>
    <row r="145" spans="1:8" ht="14.25" hidden="1">
      <c r="A145" s="58">
        <f t="shared" si="16"/>
        <v>135</v>
      </c>
      <c r="B145" s="70">
        <f t="shared" si="20"/>
        <v>6576</v>
      </c>
      <c r="C145" s="60">
        <f t="shared" si="17"/>
        <v>940381.069936812</v>
      </c>
      <c r="D145" s="58">
        <f t="shared" si="18"/>
        <v>12547</v>
      </c>
      <c r="E145" s="60">
        <f t="shared" si="21"/>
        <v>6269.207132912081</v>
      </c>
      <c r="F145" s="60">
        <f t="shared" si="22"/>
        <v>6277.792867087919</v>
      </c>
      <c r="G145" s="60">
        <f t="shared" si="19"/>
        <v>934103.2770697242</v>
      </c>
      <c r="H145" s="69">
        <f t="shared" si="23"/>
        <v>1492965</v>
      </c>
    </row>
    <row r="146" spans="1:8" ht="14.25" hidden="1">
      <c r="A146" s="58">
        <f t="shared" si="16"/>
        <v>136</v>
      </c>
      <c r="B146" s="70">
        <f t="shared" si="20"/>
        <v>6607</v>
      </c>
      <c r="C146" s="60">
        <f t="shared" si="17"/>
        <v>934103.2770697242</v>
      </c>
      <c r="D146" s="58">
        <f t="shared" si="18"/>
        <v>12547</v>
      </c>
      <c r="E146" s="60">
        <f t="shared" si="21"/>
        <v>6227.355180464828</v>
      </c>
      <c r="F146" s="60">
        <f t="shared" si="22"/>
        <v>6319.644819535172</v>
      </c>
      <c r="G146" s="60">
        <f t="shared" si="19"/>
        <v>927783.632250189</v>
      </c>
      <c r="H146" s="69">
        <f t="shared" si="23"/>
        <v>1492996</v>
      </c>
    </row>
    <row r="147" spans="1:8" ht="14.25" hidden="1">
      <c r="A147" s="58">
        <f t="shared" si="16"/>
        <v>137</v>
      </c>
      <c r="B147" s="70">
        <f t="shared" si="20"/>
        <v>6635</v>
      </c>
      <c r="C147" s="60">
        <f t="shared" si="17"/>
        <v>927783.632250189</v>
      </c>
      <c r="D147" s="58">
        <f t="shared" si="18"/>
        <v>12547</v>
      </c>
      <c r="E147" s="60">
        <f t="shared" si="21"/>
        <v>6185.22421500126</v>
      </c>
      <c r="F147" s="60">
        <f t="shared" si="22"/>
        <v>6361.77578499874</v>
      </c>
      <c r="G147" s="60">
        <f t="shared" si="19"/>
        <v>921421.8564651902</v>
      </c>
      <c r="H147" s="69">
        <f t="shared" si="23"/>
        <v>1493026</v>
      </c>
    </row>
    <row r="148" spans="1:8" ht="14.25" hidden="1">
      <c r="A148" s="58">
        <f t="shared" si="16"/>
        <v>138</v>
      </c>
      <c r="B148" s="70">
        <f t="shared" si="20"/>
        <v>6666</v>
      </c>
      <c r="C148" s="60">
        <f t="shared" si="17"/>
        <v>921422</v>
      </c>
      <c r="D148" s="58">
        <f t="shared" si="18"/>
        <v>12547</v>
      </c>
      <c r="E148" s="60">
        <f t="shared" si="21"/>
        <v>6142.813333333333</v>
      </c>
      <c r="F148" s="60">
        <f t="shared" si="22"/>
        <v>6404.186666666667</v>
      </c>
      <c r="G148" s="60">
        <f t="shared" si="19"/>
        <v>915017.8133333334</v>
      </c>
      <c r="H148" s="69">
        <f t="shared" si="23"/>
        <v>1493057</v>
      </c>
    </row>
    <row r="149" spans="1:8" ht="14.25" hidden="1">
      <c r="A149" s="58">
        <f t="shared" si="16"/>
        <v>139</v>
      </c>
      <c r="B149" s="70">
        <f t="shared" si="20"/>
        <v>6696</v>
      </c>
      <c r="C149" s="60">
        <f t="shared" si="17"/>
        <v>915017.8133333334</v>
      </c>
      <c r="D149" s="58">
        <f t="shared" si="18"/>
        <v>12547</v>
      </c>
      <c r="E149" s="60">
        <f t="shared" si="21"/>
        <v>6100.118755555555</v>
      </c>
      <c r="F149" s="60">
        <f t="shared" si="22"/>
        <v>6446.881244444445</v>
      </c>
      <c r="G149" s="60">
        <f t="shared" si="19"/>
        <v>908570.932088889</v>
      </c>
      <c r="H149" s="69">
        <f t="shared" si="23"/>
        <v>1493087</v>
      </c>
    </row>
    <row r="150" spans="1:8" ht="14.25" hidden="1">
      <c r="A150" s="58">
        <f t="shared" si="16"/>
        <v>140</v>
      </c>
      <c r="B150" s="70">
        <f t="shared" si="20"/>
        <v>6727</v>
      </c>
      <c r="C150" s="60">
        <f t="shared" si="17"/>
        <v>908570.932088889</v>
      </c>
      <c r="D150" s="58">
        <f t="shared" si="18"/>
        <v>12547</v>
      </c>
      <c r="E150" s="60">
        <f t="shared" si="21"/>
        <v>6057.139547259259</v>
      </c>
      <c r="F150" s="60">
        <f t="shared" si="22"/>
        <v>6489.860452740741</v>
      </c>
      <c r="G150" s="60">
        <f t="shared" si="19"/>
        <v>902081.0716361483</v>
      </c>
      <c r="H150" s="69">
        <f t="shared" si="23"/>
        <v>1493118</v>
      </c>
    </row>
    <row r="151" spans="1:8" ht="14.25" hidden="1">
      <c r="A151" s="58">
        <f t="shared" si="16"/>
        <v>141</v>
      </c>
      <c r="B151" s="70">
        <f t="shared" si="20"/>
        <v>6757</v>
      </c>
      <c r="C151" s="60">
        <f t="shared" si="17"/>
        <v>902081.0716361483</v>
      </c>
      <c r="D151" s="58">
        <f t="shared" si="18"/>
        <v>12547</v>
      </c>
      <c r="E151" s="60">
        <f t="shared" si="21"/>
        <v>6013.873810907655</v>
      </c>
      <c r="F151" s="60">
        <f t="shared" si="22"/>
        <v>6533.126189092345</v>
      </c>
      <c r="G151" s="60">
        <f t="shared" si="19"/>
        <v>895547.945447056</v>
      </c>
      <c r="H151" s="69">
        <f t="shared" si="23"/>
        <v>1493149</v>
      </c>
    </row>
    <row r="152" spans="1:8" ht="14.25" hidden="1">
      <c r="A152" s="58">
        <f t="shared" si="16"/>
        <v>142</v>
      </c>
      <c r="B152" s="70">
        <f t="shared" si="20"/>
        <v>6788</v>
      </c>
      <c r="C152" s="60">
        <f t="shared" si="17"/>
        <v>895547.945447056</v>
      </c>
      <c r="D152" s="58">
        <f t="shared" si="18"/>
        <v>12547</v>
      </c>
      <c r="E152" s="60">
        <f t="shared" si="21"/>
        <v>5970.319636313707</v>
      </c>
      <c r="F152" s="60">
        <f t="shared" si="22"/>
        <v>6576.680363686293</v>
      </c>
      <c r="G152" s="60">
        <f t="shared" si="19"/>
        <v>888971.2650833697</v>
      </c>
      <c r="H152" s="69">
        <f t="shared" si="23"/>
        <v>1493178</v>
      </c>
    </row>
    <row r="153" spans="1:8" ht="14.25" hidden="1">
      <c r="A153" s="58">
        <f t="shared" si="16"/>
        <v>143</v>
      </c>
      <c r="B153" s="70">
        <f t="shared" si="20"/>
        <v>6819</v>
      </c>
      <c r="C153" s="60">
        <f t="shared" si="17"/>
        <v>888971.2650833697</v>
      </c>
      <c r="D153" s="58">
        <f t="shared" si="18"/>
        <v>12547</v>
      </c>
      <c r="E153" s="60">
        <f t="shared" si="21"/>
        <v>5926.475100555798</v>
      </c>
      <c r="F153" s="60">
        <f t="shared" si="22"/>
        <v>6620.524899444202</v>
      </c>
      <c r="G153" s="60">
        <f t="shared" si="19"/>
        <v>882350.7401839255</v>
      </c>
      <c r="H153" s="69">
        <f t="shared" si="23"/>
        <v>1493209</v>
      </c>
    </row>
    <row r="154" spans="1:8" ht="14.25" hidden="1">
      <c r="A154" s="58">
        <f t="shared" si="16"/>
        <v>144</v>
      </c>
      <c r="B154" s="70">
        <f t="shared" si="20"/>
        <v>6849</v>
      </c>
      <c r="C154" s="60">
        <f t="shared" si="17"/>
        <v>882350.7401839255</v>
      </c>
      <c r="D154" s="58">
        <f t="shared" si="18"/>
        <v>12547</v>
      </c>
      <c r="E154" s="60">
        <f t="shared" si="21"/>
        <v>5882.3382678928365</v>
      </c>
      <c r="F154" s="60">
        <f t="shared" si="22"/>
        <v>6664.6617321071635</v>
      </c>
      <c r="G154" s="60">
        <f t="shared" si="19"/>
        <v>875686.0784518183</v>
      </c>
      <c r="H154" s="69">
        <f t="shared" si="23"/>
        <v>1493239</v>
      </c>
    </row>
    <row r="155" spans="1:8" ht="14.25" hidden="1">
      <c r="A155" s="58">
        <f t="shared" si="16"/>
        <v>145</v>
      </c>
      <c r="B155" s="70">
        <f t="shared" si="20"/>
        <v>6880</v>
      </c>
      <c r="C155" s="60">
        <f t="shared" si="17"/>
        <v>875686.0784518183</v>
      </c>
      <c r="D155" s="58">
        <f t="shared" si="18"/>
        <v>12547</v>
      </c>
      <c r="E155" s="60">
        <f t="shared" si="21"/>
        <v>5837.907189678789</v>
      </c>
      <c r="F155" s="60">
        <f t="shared" si="22"/>
        <v>6709.092810321211</v>
      </c>
      <c r="G155" s="60">
        <f t="shared" si="19"/>
        <v>868976.9856414971</v>
      </c>
      <c r="H155" s="69">
        <f t="shared" si="23"/>
        <v>1493270</v>
      </c>
    </row>
    <row r="156" spans="1:8" ht="14.25" hidden="1">
      <c r="A156" s="58">
        <f t="shared" si="16"/>
        <v>146</v>
      </c>
      <c r="B156" s="70">
        <f t="shared" si="20"/>
        <v>6910</v>
      </c>
      <c r="C156" s="60">
        <f t="shared" si="17"/>
        <v>868976.9856414971</v>
      </c>
      <c r="D156" s="58">
        <f t="shared" si="18"/>
        <v>12547</v>
      </c>
      <c r="E156" s="60">
        <f t="shared" si="21"/>
        <v>5793.179904276647</v>
      </c>
      <c r="F156" s="60">
        <f t="shared" si="22"/>
        <v>6753.820095723353</v>
      </c>
      <c r="G156" s="60">
        <f t="shared" si="19"/>
        <v>862223.1655457737</v>
      </c>
      <c r="H156" s="69">
        <f t="shared" si="23"/>
        <v>1493300</v>
      </c>
    </row>
    <row r="157" spans="1:8" ht="14.25" hidden="1">
      <c r="A157" s="58">
        <f t="shared" si="16"/>
        <v>147</v>
      </c>
      <c r="B157" s="70">
        <f t="shared" si="20"/>
        <v>6941</v>
      </c>
      <c r="C157" s="60">
        <f t="shared" si="17"/>
        <v>862223.1655457737</v>
      </c>
      <c r="D157" s="58">
        <f t="shared" si="18"/>
        <v>12547</v>
      </c>
      <c r="E157" s="60">
        <f t="shared" si="21"/>
        <v>5748.154436971825</v>
      </c>
      <c r="F157" s="60">
        <f t="shared" si="22"/>
        <v>6798.845563028175</v>
      </c>
      <c r="G157" s="60">
        <f t="shared" si="19"/>
        <v>855424.3199827456</v>
      </c>
      <c r="H157" s="69">
        <f t="shared" si="23"/>
        <v>1493331</v>
      </c>
    </row>
    <row r="158" spans="1:8" ht="14.25" hidden="1">
      <c r="A158" s="58">
        <f t="shared" si="16"/>
        <v>148</v>
      </c>
      <c r="B158" s="70">
        <f t="shared" si="20"/>
        <v>6972</v>
      </c>
      <c r="C158" s="60">
        <f t="shared" si="17"/>
        <v>855424.3199827456</v>
      </c>
      <c r="D158" s="58">
        <f t="shared" si="18"/>
        <v>12547</v>
      </c>
      <c r="E158" s="60">
        <f t="shared" si="21"/>
        <v>5702.82879988497</v>
      </c>
      <c r="F158" s="60">
        <f t="shared" si="22"/>
        <v>6844.17120011503</v>
      </c>
      <c r="G158" s="60">
        <f t="shared" si="19"/>
        <v>848580.1487826306</v>
      </c>
      <c r="H158" s="69">
        <f t="shared" si="23"/>
        <v>1493362</v>
      </c>
    </row>
    <row r="159" spans="1:8" ht="14.25" hidden="1">
      <c r="A159" s="58">
        <f t="shared" si="16"/>
        <v>149</v>
      </c>
      <c r="B159" s="70">
        <f t="shared" si="20"/>
        <v>7000</v>
      </c>
      <c r="C159" s="60">
        <f t="shared" si="17"/>
        <v>848580.1487826306</v>
      </c>
      <c r="D159" s="58">
        <f t="shared" si="18"/>
        <v>12547</v>
      </c>
      <c r="E159" s="60">
        <f t="shared" si="21"/>
        <v>5657.200991884204</v>
      </c>
      <c r="F159" s="60">
        <f t="shared" si="22"/>
        <v>6889.799008115796</v>
      </c>
      <c r="G159" s="60">
        <f t="shared" si="19"/>
        <v>841690.3497745148</v>
      </c>
      <c r="H159" s="69">
        <f t="shared" si="23"/>
        <v>1493392</v>
      </c>
    </row>
    <row r="160" spans="1:8" ht="14.25" hidden="1">
      <c r="A160" s="58">
        <f t="shared" si="16"/>
        <v>150</v>
      </c>
      <c r="B160" s="70">
        <f t="shared" si="20"/>
        <v>7031</v>
      </c>
      <c r="C160" s="60">
        <f t="shared" si="17"/>
        <v>841690</v>
      </c>
      <c r="D160" s="58">
        <f t="shared" si="18"/>
        <v>12547</v>
      </c>
      <c r="E160" s="60">
        <f t="shared" si="21"/>
        <v>5611.266666666666</v>
      </c>
      <c r="F160" s="60">
        <f t="shared" si="22"/>
        <v>6935.733333333334</v>
      </c>
      <c r="G160" s="60">
        <f t="shared" si="19"/>
        <v>834754.2666666667</v>
      </c>
      <c r="H160" s="69">
        <f t="shared" si="23"/>
        <v>1493423</v>
      </c>
    </row>
    <row r="161" spans="1:8" ht="14.25" hidden="1">
      <c r="A161" s="58">
        <f t="shared" si="16"/>
        <v>151</v>
      </c>
      <c r="B161" s="70">
        <f t="shared" si="20"/>
        <v>7061</v>
      </c>
      <c r="C161" s="60">
        <f t="shared" si="17"/>
        <v>834754.2666666667</v>
      </c>
      <c r="D161" s="58">
        <f t="shared" si="18"/>
        <v>12547</v>
      </c>
      <c r="E161" s="60">
        <f t="shared" si="21"/>
        <v>5565.028444444445</v>
      </c>
      <c r="F161" s="60">
        <f t="shared" si="22"/>
        <v>6981.971555555555</v>
      </c>
      <c r="G161" s="60">
        <f t="shared" si="19"/>
        <v>827772.2951111111</v>
      </c>
      <c r="H161" s="69">
        <f t="shared" si="23"/>
        <v>1493453</v>
      </c>
    </row>
    <row r="162" spans="1:8" ht="14.25" hidden="1">
      <c r="A162" s="58">
        <f t="shared" si="16"/>
        <v>152</v>
      </c>
      <c r="B162" s="70">
        <f t="shared" si="20"/>
        <v>7092</v>
      </c>
      <c r="C162" s="60">
        <f t="shared" si="17"/>
        <v>827772.2951111111</v>
      </c>
      <c r="D162" s="58">
        <f t="shared" si="18"/>
        <v>12547</v>
      </c>
      <c r="E162" s="60">
        <f t="shared" si="21"/>
        <v>5518.481967407407</v>
      </c>
      <c r="F162" s="60">
        <f t="shared" si="22"/>
        <v>7028.518032592593</v>
      </c>
      <c r="G162" s="60">
        <f t="shared" si="19"/>
        <v>820743.7770785185</v>
      </c>
      <c r="H162" s="69">
        <f t="shared" si="23"/>
        <v>1493484</v>
      </c>
    </row>
    <row r="163" spans="1:8" ht="14.25" hidden="1">
      <c r="A163" s="58">
        <f t="shared" si="16"/>
        <v>153</v>
      </c>
      <c r="B163" s="70">
        <f t="shared" si="20"/>
        <v>7122</v>
      </c>
      <c r="C163" s="60">
        <f t="shared" si="17"/>
        <v>820743.7770785185</v>
      </c>
      <c r="D163" s="58">
        <f t="shared" si="18"/>
        <v>12547</v>
      </c>
      <c r="E163" s="60">
        <f t="shared" si="21"/>
        <v>5471.625180523457</v>
      </c>
      <c r="F163" s="60">
        <f t="shared" si="22"/>
        <v>7075.374819476543</v>
      </c>
      <c r="G163" s="60">
        <f t="shared" si="19"/>
        <v>813668.402259042</v>
      </c>
      <c r="H163" s="69">
        <f t="shared" si="23"/>
        <v>1493515</v>
      </c>
    </row>
    <row r="164" spans="1:8" ht="14.25" hidden="1">
      <c r="A164" s="58">
        <f t="shared" si="16"/>
        <v>154</v>
      </c>
      <c r="B164" s="70">
        <f t="shared" si="20"/>
        <v>7153</v>
      </c>
      <c r="C164" s="60">
        <f t="shared" si="17"/>
        <v>813668.402259042</v>
      </c>
      <c r="D164" s="58">
        <f t="shared" si="18"/>
        <v>12547</v>
      </c>
      <c r="E164" s="60">
        <f t="shared" si="21"/>
        <v>5424.45601506028</v>
      </c>
      <c r="F164" s="60">
        <f t="shared" si="22"/>
        <v>7122.54398493972</v>
      </c>
      <c r="G164" s="60">
        <f t="shared" si="19"/>
        <v>806545.8582741023</v>
      </c>
      <c r="H164" s="69">
        <f t="shared" si="23"/>
        <v>1493543</v>
      </c>
    </row>
    <row r="165" spans="1:8" ht="14.25" hidden="1">
      <c r="A165" s="58">
        <f t="shared" si="16"/>
        <v>155</v>
      </c>
      <c r="B165" s="70">
        <f t="shared" si="20"/>
        <v>7184</v>
      </c>
      <c r="C165" s="60">
        <f t="shared" si="17"/>
        <v>806545.8582741023</v>
      </c>
      <c r="D165" s="58">
        <f t="shared" si="18"/>
        <v>12547</v>
      </c>
      <c r="E165" s="60">
        <f t="shared" si="21"/>
        <v>5376.972388494016</v>
      </c>
      <c r="F165" s="60">
        <f t="shared" si="22"/>
        <v>7170.027611505984</v>
      </c>
      <c r="G165" s="60">
        <f t="shared" si="19"/>
        <v>799375.8306625964</v>
      </c>
      <c r="H165" s="69">
        <f t="shared" si="23"/>
        <v>1493574</v>
      </c>
    </row>
    <row r="166" spans="1:8" ht="14.25" hidden="1">
      <c r="A166" s="58">
        <f t="shared" si="16"/>
        <v>156</v>
      </c>
      <c r="B166" s="70">
        <f t="shared" si="20"/>
        <v>7214</v>
      </c>
      <c r="C166" s="60">
        <f t="shared" si="17"/>
        <v>799375.8306625964</v>
      </c>
      <c r="D166" s="58">
        <f t="shared" si="18"/>
        <v>12547</v>
      </c>
      <c r="E166" s="60">
        <f t="shared" si="21"/>
        <v>5329.172204417309</v>
      </c>
      <c r="F166" s="60">
        <f t="shared" si="22"/>
        <v>7217.827795582691</v>
      </c>
      <c r="G166" s="60">
        <f t="shared" si="19"/>
        <v>792158.0028670137</v>
      </c>
      <c r="H166" s="69">
        <f t="shared" si="23"/>
        <v>1493604</v>
      </c>
    </row>
    <row r="167" spans="1:8" ht="14.25" hidden="1">
      <c r="A167" s="58">
        <f t="shared" si="16"/>
        <v>157</v>
      </c>
      <c r="B167" s="70">
        <f t="shared" si="20"/>
        <v>7245</v>
      </c>
      <c r="C167" s="60">
        <f t="shared" si="17"/>
        <v>792158.0028670137</v>
      </c>
      <c r="D167" s="58">
        <f t="shared" si="18"/>
        <v>12547</v>
      </c>
      <c r="E167" s="60">
        <f t="shared" si="21"/>
        <v>5281.053352446758</v>
      </c>
      <c r="F167" s="60">
        <f t="shared" si="22"/>
        <v>7265.946647553242</v>
      </c>
      <c r="G167" s="60">
        <f t="shared" si="19"/>
        <v>784892.0562194604</v>
      </c>
      <c r="H167" s="69">
        <f t="shared" si="23"/>
        <v>1493635</v>
      </c>
    </row>
    <row r="168" spans="1:8" ht="14.25" hidden="1">
      <c r="A168" s="58">
        <f t="shared" si="16"/>
        <v>158</v>
      </c>
      <c r="B168" s="70">
        <f t="shared" si="20"/>
        <v>7275</v>
      </c>
      <c r="C168" s="60">
        <f t="shared" si="17"/>
        <v>784892.0562194604</v>
      </c>
      <c r="D168" s="58">
        <f t="shared" si="18"/>
        <v>12547</v>
      </c>
      <c r="E168" s="60">
        <f t="shared" si="21"/>
        <v>5232.613708129737</v>
      </c>
      <c r="F168" s="60">
        <f t="shared" si="22"/>
        <v>7314.386291870263</v>
      </c>
      <c r="G168" s="60">
        <f t="shared" si="19"/>
        <v>777577.6699275902</v>
      </c>
      <c r="H168" s="69">
        <f t="shared" si="23"/>
        <v>1493665</v>
      </c>
    </row>
    <row r="169" spans="1:8" ht="14.25" hidden="1">
      <c r="A169" s="58">
        <f t="shared" si="16"/>
        <v>159</v>
      </c>
      <c r="B169" s="70">
        <f t="shared" si="20"/>
        <v>7306</v>
      </c>
      <c r="C169" s="60">
        <f t="shared" si="17"/>
        <v>777577.6699275902</v>
      </c>
      <c r="D169" s="58">
        <f t="shared" si="18"/>
        <v>12547</v>
      </c>
      <c r="E169" s="60">
        <f t="shared" si="21"/>
        <v>5183.851132850601</v>
      </c>
      <c r="F169" s="60">
        <f t="shared" si="22"/>
        <v>7363.148867149399</v>
      </c>
      <c r="G169" s="60">
        <f t="shared" si="19"/>
        <v>770214.5210604408</v>
      </c>
      <c r="H169" s="69">
        <f t="shared" si="23"/>
        <v>1493696</v>
      </c>
    </row>
    <row r="170" spans="1:8" ht="14.25" hidden="1">
      <c r="A170" s="58">
        <f aca="true" t="shared" si="24" ref="A170:A233">IF(G169&lt;=0,"",IF(G169="","",A169+1))</f>
        <v>160</v>
      </c>
      <c r="B170" s="70">
        <f t="shared" si="20"/>
        <v>7337</v>
      </c>
      <c r="C170" s="60">
        <f t="shared" si="17"/>
        <v>770214.5210604408</v>
      </c>
      <c r="D170" s="58">
        <f t="shared" si="18"/>
        <v>12547</v>
      </c>
      <c r="E170" s="60">
        <f t="shared" si="21"/>
        <v>5134.763473736272</v>
      </c>
      <c r="F170" s="60">
        <f t="shared" si="22"/>
        <v>7412.236526263728</v>
      </c>
      <c r="G170" s="60">
        <f t="shared" si="19"/>
        <v>762802.284534177</v>
      </c>
      <c r="H170" s="69">
        <f t="shared" si="23"/>
        <v>1493727</v>
      </c>
    </row>
    <row r="171" spans="1:8" ht="14.25" hidden="1">
      <c r="A171" s="58">
        <f t="shared" si="24"/>
        <v>161</v>
      </c>
      <c r="B171" s="70">
        <f t="shared" si="20"/>
        <v>7366</v>
      </c>
      <c r="C171" s="60">
        <f t="shared" si="17"/>
        <v>762802.284534177</v>
      </c>
      <c r="D171" s="58">
        <f t="shared" si="18"/>
        <v>12547</v>
      </c>
      <c r="E171" s="60">
        <f t="shared" si="21"/>
        <v>5085.3485635611805</v>
      </c>
      <c r="F171" s="60">
        <f t="shared" si="22"/>
        <v>7461.6514364388195</v>
      </c>
      <c r="G171" s="60">
        <f t="shared" si="19"/>
        <v>755340.6330977383</v>
      </c>
      <c r="H171" s="69">
        <f t="shared" si="23"/>
        <v>1493757</v>
      </c>
    </row>
    <row r="172" spans="1:8" ht="14.25" hidden="1">
      <c r="A172" s="58">
        <f t="shared" si="24"/>
        <v>162</v>
      </c>
      <c r="B172" s="70">
        <f t="shared" si="20"/>
        <v>7397</v>
      </c>
      <c r="C172" s="60">
        <f t="shared" si="17"/>
        <v>755341</v>
      </c>
      <c r="D172" s="58">
        <f t="shared" si="18"/>
        <v>12547</v>
      </c>
      <c r="E172" s="60">
        <f t="shared" si="21"/>
        <v>5035.606666666667</v>
      </c>
      <c r="F172" s="60">
        <f t="shared" si="22"/>
        <v>7511.393333333333</v>
      </c>
      <c r="G172" s="60">
        <f t="shared" si="19"/>
        <v>747829.6066666667</v>
      </c>
      <c r="H172" s="69">
        <f t="shared" si="23"/>
        <v>1493788</v>
      </c>
    </row>
    <row r="173" spans="1:8" ht="14.25" hidden="1">
      <c r="A173" s="58">
        <f t="shared" si="24"/>
        <v>163</v>
      </c>
      <c r="B173" s="70">
        <f t="shared" si="20"/>
        <v>7427</v>
      </c>
      <c r="C173" s="60">
        <f t="shared" si="17"/>
        <v>747829.6066666667</v>
      </c>
      <c r="D173" s="58">
        <f t="shared" si="18"/>
        <v>12547</v>
      </c>
      <c r="E173" s="60">
        <f t="shared" si="21"/>
        <v>4985.5307111111115</v>
      </c>
      <c r="F173" s="60">
        <f t="shared" si="22"/>
        <v>7561.4692888888885</v>
      </c>
      <c r="G173" s="60">
        <f t="shared" si="19"/>
        <v>740268.1373777778</v>
      </c>
      <c r="H173" s="69">
        <f t="shared" si="23"/>
        <v>1493818</v>
      </c>
    </row>
    <row r="174" spans="1:8" ht="14.25" hidden="1">
      <c r="A174" s="58">
        <f t="shared" si="24"/>
        <v>164</v>
      </c>
      <c r="B174" s="70">
        <f t="shared" si="20"/>
        <v>7458</v>
      </c>
      <c r="C174" s="60">
        <f t="shared" si="17"/>
        <v>740268.1373777778</v>
      </c>
      <c r="D174" s="58">
        <f t="shared" si="18"/>
        <v>12547</v>
      </c>
      <c r="E174" s="60">
        <f t="shared" si="21"/>
        <v>4935.120915851852</v>
      </c>
      <c r="F174" s="60">
        <f t="shared" si="22"/>
        <v>7611.879084148148</v>
      </c>
      <c r="G174" s="60">
        <f t="shared" si="19"/>
        <v>732656.2582936297</v>
      </c>
      <c r="H174" s="69">
        <f t="shared" si="23"/>
        <v>1493849</v>
      </c>
    </row>
    <row r="175" spans="1:8" ht="14.25" hidden="1">
      <c r="A175" s="58">
        <f t="shared" si="24"/>
        <v>165</v>
      </c>
      <c r="B175" s="70">
        <f t="shared" si="20"/>
        <v>7488</v>
      </c>
      <c r="C175" s="60">
        <f t="shared" si="17"/>
        <v>732656.2582936297</v>
      </c>
      <c r="D175" s="58">
        <f t="shared" si="18"/>
        <v>12547</v>
      </c>
      <c r="E175" s="60">
        <f t="shared" si="21"/>
        <v>4884.375055290865</v>
      </c>
      <c r="F175" s="60">
        <f t="shared" si="22"/>
        <v>7662.624944709135</v>
      </c>
      <c r="G175" s="60">
        <f t="shared" si="19"/>
        <v>724993.6333489206</v>
      </c>
      <c r="H175" s="69">
        <f t="shared" si="23"/>
        <v>1493880</v>
      </c>
    </row>
    <row r="176" spans="1:8" ht="14.25" hidden="1">
      <c r="A176" s="58">
        <f t="shared" si="24"/>
        <v>166</v>
      </c>
      <c r="B176" s="70">
        <f t="shared" si="20"/>
        <v>7519</v>
      </c>
      <c r="C176" s="60">
        <f t="shared" si="17"/>
        <v>724993.6333489206</v>
      </c>
      <c r="D176" s="58">
        <f t="shared" si="18"/>
        <v>12547</v>
      </c>
      <c r="E176" s="60">
        <f t="shared" si="21"/>
        <v>4833.290888992804</v>
      </c>
      <c r="F176" s="60">
        <f t="shared" si="22"/>
        <v>7713.709111007196</v>
      </c>
      <c r="G176" s="60">
        <f t="shared" si="19"/>
        <v>717279.9242379135</v>
      </c>
      <c r="H176" s="69">
        <f t="shared" si="23"/>
        <v>1493908</v>
      </c>
    </row>
    <row r="177" spans="1:8" ht="14.25" hidden="1">
      <c r="A177" s="58">
        <f t="shared" si="24"/>
        <v>167</v>
      </c>
      <c r="B177" s="70">
        <f t="shared" si="20"/>
        <v>7550</v>
      </c>
      <c r="C177" s="60">
        <f t="shared" si="17"/>
        <v>717279.9242379135</v>
      </c>
      <c r="D177" s="58">
        <f t="shared" si="18"/>
        <v>12547</v>
      </c>
      <c r="E177" s="60">
        <f t="shared" si="21"/>
        <v>4781.86616158609</v>
      </c>
      <c r="F177" s="60">
        <f t="shared" si="22"/>
        <v>7765.13383841391</v>
      </c>
      <c r="G177" s="60">
        <f t="shared" si="19"/>
        <v>709514.7903994996</v>
      </c>
      <c r="H177" s="69">
        <f t="shared" si="23"/>
        <v>1493939</v>
      </c>
    </row>
    <row r="178" spans="1:8" ht="14.25" hidden="1">
      <c r="A178" s="58">
        <f t="shared" si="24"/>
        <v>168</v>
      </c>
      <c r="B178" s="70">
        <f t="shared" si="20"/>
        <v>7580</v>
      </c>
      <c r="C178" s="60">
        <f t="shared" si="17"/>
        <v>709514.7903994996</v>
      </c>
      <c r="D178" s="58">
        <f t="shared" si="18"/>
        <v>12547</v>
      </c>
      <c r="E178" s="60">
        <f t="shared" si="21"/>
        <v>4730.098602663331</v>
      </c>
      <c r="F178" s="60">
        <f t="shared" si="22"/>
        <v>7816.901397336669</v>
      </c>
      <c r="G178" s="60">
        <f t="shared" si="19"/>
        <v>701697.889002163</v>
      </c>
      <c r="H178" s="69">
        <f t="shared" si="23"/>
        <v>1493969</v>
      </c>
    </row>
    <row r="179" spans="1:8" ht="14.25" hidden="1">
      <c r="A179" s="58">
        <f t="shared" si="24"/>
        <v>169</v>
      </c>
      <c r="B179" s="70">
        <f t="shared" si="20"/>
        <v>7611</v>
      </c>
      <c r="C179" s="60">
        <f t="shared" si="17"/>
        <v>701697.889002163</v>
      </c>
      <c r="D179" s="58">
        <f t="shared" si="18"/>
        <v>12547</v>
      </c>
      <c r="E179" s="60">
        <f t="shared" si="21"/>
        <v>4677.985926681086</v>
      </c>
      <c r="F179" s="60">
        <f t="shared" si="22"/>
        <v>7869.014073318914</v>
      </c>
      <c r="G179" s="60">
        <f t="shared" si="19"/>
        <v>693828.874928844</v>
      </c>
      <c r="H179" s="69">
        <f t="shared" si="23"/>
        <v>1494000</v>
      </c>
    </row>
    <row r="180" spans="1:8" ht="14.25" hidden="1">
      <c r="A180" s="58">
        <f t="shared" si="24"/>
        <v>170</v>
      </c>
      <c r="B180" s="70">
        <f t="shared" si="20"/>
        <v>7641</v>
      </c>
      <c r="C180" s="60">
        <f t="shared" si="17"/>
        <v>693828.874928844</v>
      </c>
      <c r="D180" s="58">
        <f t="shared" si="18"/>
        <v>12547</v>
      </c>
      <c r="E180" s="60">
        <f t="shared" si="21"/>
        <v>4625.52583285896</v>
      </c>
      <c r="F180" s="60">
        <f t="shared" si="22"/>
        <v>7921.47416714104</v>
      </c>
      <c r="G180" s="60">
        <f t="shared" si="19"/>
        <v>685907.400761703</v>
      </c>
      <c r="H180" s="69">
        <f t="shared" si="23"/>
        <v>1494030</v>
      </c>
    </row>
    <row r="181" spans="1:8" ht="14.25" hidden="1">
      <c r="A181" s="58">
        <f t="shared" si="24"/>
        <v>171</v>
      </c>
      <c r="B181" s="70">
        <f t="shared" si="20"/>
        <v>7672</v>
      </c>
      <c r="C181" s="60">
        <f t="shared" si="17"/>
        <v>685907.400761703</v>
      </c>
      <c r="D181" s="58">
        <f t="shared" si="18"/>
        <v>12547</v>
      </c>
      <c r="E181" s="60">
        <f t="shared" si="21"/>
        <v>4572.71600507802</v>
      </c>
      <c r="F181" s="60">
        <f t="shared" si="22"/>
        <v>7974.28399492198</v>
      </c>
      <c r="G181" s="60">
        <f t="shared" si="19"/>
        <v>677933.1167667811</v>
      </c>
      <c r="H181" s="69">
        <f t="shared" si="23"/>
        <v>1494061</v>
      </c>
    </row>
    <row r="182" spans="1:8" ht="14.25" hidden="1">
      <c r="A182" s="58">
        <f t="shared" si="24"/>
        <v>172</v>
      </c>
      <c r="B182" s="70">
        <f t="shared" si="20"/>
        <v>7703</v>
      </c>
      <c r="C182" s="60">
        <f t="shared" si="17"/>
        <v>677933.1167667811</v>
      </c>
      <c r="D182" s="58">
        <f t="shared" si="18"/>
        <v>12547</v>
      </c>
      <c r="E182" s="60">
        <f t="shared" si="21"/>
        <v>4519.554111778541</v>
      </c>
      <c r="F182" s="60">
        <f t="shared" si="22"/>
        <v>8027.445888221459</v>
      </c>
      <c r="G182" s="60">
        <f t="shared" si="19"/>
        <v>669905.6708785596</v>
      </c>
      <c r="H182" s="69">
        <f t="shared" si="23"/>
        <v>1494092</v>
      </c>
    </row>
    <row r="183" spans="1:8" ht="14.25" hidden="1">
      <c r="A183" s="58">
        <f t="shared" si="24"/>
        <v>173</v>
      </c>
      <c r="B183" s="70">
        <f t="shared" si="20"/>
        <v>7731</v>
      </c>
      <c r="C183" s="60">
        <f t="shared" si="17"/>
        <v>669905.6708785596</v>
      </c>
      <c r="D183" s="58">
        <f t="shared" si="18"/>
        <v>12547</v>
      </c>
      <c r="E183" s="60">
        <f t="shared" si="21"/>
        <v>4466.037805857064</v>
      </c>
      <c r="F183" s="60">
        <f t="shared" si="22"/>
        <v>8080.962194142936</v>
      </c>
      <c r="G183" s="60">
        <f t="shared" si="19"/>
        <v>661824.7086844166</v>
      </c>
      <c r="H183" s="69">
        <f t="shared" si="23"/>
        <v>1494122</v>
      </c>
    </row>
    <row r="184" spans="1:8" ht="14.25" hidden="1">
      <c r="A184" s="58">
        <f t="shared" si="24"/>
        <v>174</v>
      </c>
      <c r="B184" s="70">
        <f t="shared" si="20"/>
        <v>7762</v>
      </c>
      <c r="C184" s="60">
        <f t="shared" si="17"/>
        <v>661825</v>
      </c>
      <c r="D184" s="58">
        <f t="shared" si="18"/>
        <v>12547</v>
      </c>
      <c r="E184" s="60">
        <f t="shared" si="21"/>
        <v>4412.166666666667</v>
      </c>
      <c r="F184" s="60">
        <f t="shared" si="22"/>
        <v>8134.833333333333</v>
      </c>
      <c r="G184" s="60">
        <f t="shared" si="19"/>
        <v>653690.1666666666</v>
      </c>
      <c r="H184" s="69">
        <f t="shared" si="23"/>
        <v>1494153</v>
      </c>
    </row>
    <row r="185" spans="1:8" ht="14.25" hidden="1">
      <c r="A185" s="58">
        <f t="shared" si="24"/>
        <v>175</v>
      </c>
      <c r="B185" s="70">
        <f t="shared" si="20"/>
        <v>7792</v>
      </c>
      <c r="C185" s="60">
        <f aca="true" t="shared" si="25" ref="C185:C248">IF(B185&lt;&gt;"",IF(MONTH(B185)=4,ROUND(G184,0),G184),"")</f>
        <v>653690.1666666666</v>
      </c>
      <c r="D185" s="58">
        <f t="shared" si="18"/>
        <v>12547</v>
      </c>
      <c r="E185" s="60">
        <f t="shared" si="21"/>
        <v>4357.934444444444</v>
      </c>
      <c r="F185" s="60">
        <f t="shared" si="22"/>
        <v>8189.065555555556</v>
      </c>
      <c r="G185" s="60">
        <f t="shared" si="19"/>
        <v>645501.1011111111</v>
      </c>
      <c r="H185" s="69">
        <f t="shared" si="23"/>
        <v>1494183</v>
      </c>
    </row>
    <row r="186" spans="1:8" ht="14.25" hidden="1">
      <c r="A186" s="58">
        <f t="shared" si="24"/>
        <v>176</v>
      </c>
      <c r="B186" s="70">
        <f t="shared" si="20"/>
        <v>7823</v>
      </c>
      <c r="C186" s="60">
        <f t="shared" si="25"/>
        <v>645501.1011111111</v>
      </c>
      <c r="D186" s="58">
        <f t="shared" si="18"/>
        <v>12547</v>
      </c>
      <c r="E186" s="60">
        <f t="shared" si="21"/>
        <v>4303.340674074075</v>
      </c>
      <c r="F186" s="60">
        <f t="shared" si="22"/>
        <v>8243.659325925924</v>
      </c>
      <c r="G186" s="60">
        <f t="shared" si="19"/>
        <v>637257.4417851851</v>
      </c>
      <c r="H186" s="69">
        <f t="shared" si="23"/>
        <v>1494214</v>
      </c>
    </row>
    <row r="187" spans="1:8" ht="14.25" hidden="1">
      <c r="A187" s="58">
        <f t="shared" si="24"/>
        <v>177</v>
      </c>
      <c r="B187" s="70">
        <f t="shared" si="20"/>
        <v>7853</v>
      </c>
      <c r="C187" s="60">
        <f t="shared" si="25"/>
        <v>637257.4417851851</v>
      </c>
      <c r="D187" s="58">
        <f t="shared" si="18"/>
        <v>12547</v>
      </c>
      <c r="E187" s="60">
        <f t="shared" si="21"/>
        <v>4248.382945234568</v>
      </c>
      <c r="F187" s="60">
        <f t="shared" si="22"/>
        <v>8298.617054765433</v>
      </c>
      <c r="G187" s="60">
        <f t="shared" si="19"/>
        <v>628958.8247304197</v>
      </c>
      <c r="H187" s="69">
        <f t="shared" si="23"/>
        <v>1494245</v>
      </c>
    </row>
    <row r="188" spans="1:8" ht="14.25" hidden="1">
      <c r="A188" s="58">
        <f t="shared" si="24"/>
        <v>178</v>
      </c>
      <c r="B188" s="70">
        <f t="shared" si="20"/>
        <v>7884</v>
      </c>
      <c r="C188" s="60">
        <f t="shared" si="25"/>
        <v>628958.8247304197</v>
      </c>
      <c r="D188" s="58">
        <f t="shared" si="18"/>
        <v>12547</v>
      </c>
      <c r="E188" s="60">
        <f t="shared" si="21"/>
        <v>4193.058831536131</v>
      </c>
      <c r="F188" s="60">
        <f t="shared" si="22"/>
        <v>8353.941168463869</v>
      </c>
      <c r="G188" s="60">
        <f t="shared" si="19"/>
        <v>620604.8835619558</v>
      </c>
      <c r="H188" s="69">
        <f t="shared" si="23"/>
        <v>1494273</v>
      </c>
    </row>
    <row r="189" spans="1:8" ht="14.25" hidden="1">
      <c r="A189" s="58">
        <f t="shared" si="24"/>
        <v>179</v>
      </c>
      <c r="B189" s="70">
        <f t="shared" si="20"/>
        <v>7915</v>
      </c>
      <c r="C189" s="60">
        <f t="shared" si="25"/>
        <v>620604.8835619558</v>
      </c>
      <c r="D189" s="58">
        <f t="shared" si="18"/>
        <v>12547</v>
      </c>
      <c r="E189" s="60">
        <f t="shared" si="21"/>
        <v>4137.365890413038</v>
      </c>
      <c r="F189" s="60">
        <f t="shared" si="22"/>
        <v>8409.634109586961</v>
      </c>
      <c r="G189" s="60">
        <f t="shared" si="19"/>
        <v>612195.2494523688</v>
      </c>
      <c r="H189" s="69">
        <f t="shared" si="23"/>
        <v>1494304</v>
      </c>
    </row>
    <row r="190" spans="1:8" ht="14.25" hidden="1">
      <c r="A190" s="58">
        <f t="shared" si="24"/>
        <v>180</v>
      </c>
      <c r="B190" s="70">
        <f t="shared" si="20"/>
        <v>7945</v>
      </c>
      <c r="C190" s="60">
        <f t="shared" si="25"/>
        <v>612195.2494523688</v>
      </c>
      <c r="D190" s="58">
        <f t="shared" si="18"/>
        <v>12547</v>
      </c>
      <c r="E190" s="60">
        <f t="shared" si="21"/>
        <v>4081.301663015792</v>
      </c>
      <c r="F190" s="60">
        <f t="shared" si="22"/>
        <v>8465.698336984207</v>
      </c>
      <c r="G190" s="60">
        <f t="shared" si="19"/>
        <v>603729.5511153846</v>
      </c>
      <c r="H190" s="69">
        <f t="shared" si="23"/>
        <v>1494334</v>
      </c>
    </row>
    <row r="191" spans="1:8" ht="14.25" hidden="1">
      <c r="A191" s="58">
        <f t="shared" si="24"/>
        <v>181</v>
      </c>
      <c r="B191" s="70">
        <f t="shared" si="20"/>
        <v>7976</v>
      </c>
      <c r="C191" s="60">
        <f t="shared" si="25"/>
        <v>603729.5511153846</v>
      </c>
      <c r="D191" s="58">
        <f t="shared" si="18"/>
        <v>12547</v>
      </c>
      <c r="E191" s="60">
        <f t="shared" si="21"/>
        <v>4024.863674102564</v>
      </c>
      <c r="F191" s="60">
        <f t="shared" si="22"/>
        <v>8522.136325897436</v>
      </c>
      <c r="G191" s="60">
        <f t="shared" si="19"/>
        <v>595207.4147894871</v>
      </c>
      <c r="H191" s="69">
        <f t="shared" si="23"/>
        <v>1494365</v>
      </c>
    </row>
    <row r="192" spans="1:8" ht="14.25" hidden="1">
      <c r="A192" s="58">
        <f t="shared" si="24"/>
        <v>182</v>
      </c>
      <c r="B192" s="70">
        <f t="shared" si="20"/>
        <v>8006</v>
      </c>
      <c r="C192" s="60">
        <f t="shared" si="25"/>
        <v>595207.4147894871</v>
      </c>
      <c r="D192" s="58">
        <f t="shared" si="18"/>
        <v>12547</v>
      </c>
      <c r="E192" s="60">
        <f t="shared" si="21"/>
        <v>3968.049431929914</v>
      </c>
      <c r="F192" s="60">
        <f t="shared" si="22"/>
        <v>8578.950568070086</v>
      </c>
      <c r="G192" s="60">
        <f t="shared" si="19"/>
        <v>586628.4642214171</v>
      </c>
      <c r="H192" s="69">
        <f t="shared" si="23"/>
        <v>1494395</v>
      </c>
    </row>
    <row r="193" spans="1:8" ht="14.25" hidden="1">
      <c r="A193" s="58">
        <f t="shared" si="24"/>
        <v>183</v>
      </c>
      <c r="B193" s="70">
        <f t="shared" si="20"/>
        <v>8037</v>
      </c>
      <c r="C193" s="60">
        <f t="shared" si="25"/>
        <v>586628.4642214171</v>
      </c>
      <c r="D193" s="58">
        <f t="shared" si="18"/>
        <v>12547</v>
      </c>
      <c r="E193" s="60">
        <f t="shared" si="21"/>
        <v>3910.8564281427807</v>
      </c>
      <c r="F193" s="60">
        <f t="shared" si="22"/>
        <v>8636.14357185722</v>
      </c>
      <c r="G193" s="60">
        <f t="shared" si="19"/>
        <v>577992.3206495598</v>
      </c>
      <c r="H193" s="69">
        <f t="shared" si="23"/>
        <v>1494426</v>
      </c>
    </row>
    <row r="194" spans="1:8" ht="14.25" hidden="1">
      <c r="A194" s="58">
        <f t="shared" si="24"/>
        <v>184</v>
      </c>
      <c r="B194" s="70">
        <f t="shared" si="20"/>
        <v>8068</v>
      </c>
      <c r="C194" s="60">
        <f t="shared" si="25"/>
        <v>577992.3206495598</v>
      </c>
      <c r="D194" s="58">
        <f t="shared" si="18"/>
        <v>12547</v>
      </c>
      <c r="E194" s="60">
        <f t="shared" si="21"/>
        <v>3853.2821376637326</v>
      </c>
      <c r="F194" s="60">
        <f t="shared" si="22"/>
        <v>8693.717862336267</v>
      </c>
      <c r="G194" s="60">
        <f t="shared" si="19"/>
        <v>569298.6027872235</v>
      </c>
      <c r="H194" s="69">
        <f t="shared" si="23"/>
        <v>1494457</v>
      </c>
    </row>
    <row r="195" spans="1:8" ht="14.25" hidden="1">
      <c r="A195" s="58">
        <f t="shared" si="24"/>
        <v>185</v>
      </c>
      <c r="B195" s="70">
        <f t="shared" si="20"/>
        <v>8096</v>
      </c>
      <c r="C195" s="60">
        <f t="shared" si="25"/>
        <v>569298.6027872235</v>
      </c>
      <c r="D195" s="58">
        <f t="shared" si="18"/>
        <v>12547</v>
      </c>
      <c r="E195" s="60">
        <f t="shared" si="21"/>
        <v>3795.3240185814902</v>
      </c>
      <c r="F195" s="60">
        <f t="shared" si="22"/>
        <v>8751.67598141851</v>
      </c>
      <c r="G195" s="60">
        <f t="shared" si="19"/>
        <v>560546.9268058051</v>
      </c>
      <c r="H195" s="69">
        <f t="shared" si="23"/>
        <v>1494487</v>
      </c>
    </row>
    <row r="196" spans="1:8" ht="14.25" hidden="1">
      <c r="A196" s="58">
        <f t="shared" si="24"/>
        <v>186</v>
      </c>
      <c r="B196" s="70">
        <f t="shared" si="20"/>
        <v>8127</v>
      </c>
      <c r="C196" s="60">
        <f t="shared" si="25"/>
        <v>560547</v>
      </c>
      <c r="D196" s="58">
        <f t="shared" si="18"/>
        <v>12547</v>
      </c>
      <c r="E196" s="60">
        <f t="shared" si="21"/>
        <v>3736.98</v>
      </c>
      <c r="F196" s="60">
        <f t="shared" si="22"/>
        <v>8810.02</v>
      </c>
      <c r="G196" s="60">
        <f t="shared" si="19"/>
        <v>551736.98</v>
      </c>
      <c r="H196" s="69">
        <f t="shared" si="23"/>
        <v>1494518</v>
      </c>
    </row>
    <row r="197" spans="1:8" ht="14.25" hidden="1">
      <c r="A197" s="58">
        <f t="shared" si="24"/>
        <v>187</v>
      </c>
      <c r="B197" s="70">
        <f t="shared" si="20"/>
        <v>8157</v>
      </c>
      <c r="C197" s="60">
        <f t="shared" si="25"/>
        <v>551736.98</v>
      </c>
      <c r="D197" s="58">
        <f t="shared" si="18"/>
        <v>12547</v>
      </c>
      <c r="E197" s="60">
        <f t="shared" si="21"/>
        <v>3678.246533333333</v>
      </c>
      <c r="F197" s="60">
        <f t="shared" si="22"/>
        <v>8868.753466666667</v>
      </c>
      <c r="G197" s="60">
        <f t="shared" si="19"/>
        <v>542868.2265333333</v>
      </c>
      <c r="H197" s="69">
        <f t="shared" si="23"/>
        <v>1494548</v>
      </c>
    </row>
    <row r="198" spans="1:8" ht="14.25" hidden="1">
      <c r="A198" s="58">
        <f t="shared" si="24"/>
        <v>188</v>
      </c>
      <c r="B198" s="70">
        <f t="shared" si="20"/>
        <v>8188</v>
      </c>
      <c r="C198" s="60">
        <f t="shared" si="25"/>
        <v>542868.2265333333</v>
      </c>
      <c r="D198" s="58">
        <f t="shared" si="18"/>
        <v>12547</v>
      </c>
      <c r="E198" s="60">
        <f t="shared" si="21"/>
        <v>3619.121510222222</v>
      </c>
      <c r="F198" s="60">
        <f t="shared" si="22"/>
        <v>8927.878489777779</v>
      </c>
      <c r="G198" s="60">
        <f t="shared" si="19"/>
        <v>533940.3480435555</v>
      </c>
      <c r="H198" s="69">
        <f t="shared" si="23"/>
        <v>1494579</v>
      </c>
    </row>
    <row r="199" spans="1:8" ht="14.25" hidden="1">
      <c r="A199" s="58">
        <f t="shared" si="24"/>
        <v>189</v>
      </c>
      <c r="B199" s="70">
        <f t="shared" si="20"/>
        <v>8218</v>
      </c>
      <c r="C199" s="60">
        <f t="shared" si="25"/>
        <v>533940.3480435555</v>
      </c>
      <c r="D199" s="58">
        <f t="shared" si="18"/>
        <v>12547</v>
      </c>
      <c r="E199" s="60">
        <f t="shared" si="21"/>
        <v>3559.6023202903702</v>
      </c>
      <c r="F199" s="60">
        <f t="shared" si="22"/>
        <v>8987.39767970963</v>
      </c>
      <c r="G199" s="60">
        <f t="shared" si="19"/>
        <v>524952.9503638459</v>
      </c>
      <c r="H199" s="69">
        <f t="shared" si="23"/>
        <v>1494610</v>
      </c>
    </row>
    <row r="200" spans="1:8" ht="14.25" hidden="1">
      <c r="A200" s="58">
        <f t="shared" si="24"/>
        <v>190</v>
      </c>
      <c r="B200" s="70">
        <f t="shared" si="20"/>
        <v>8249</v>
      </c>
      <c r="C200" s="60">
        <f t="shared" si="25"/>
        <v>524952.9503638459</v>
      </c>
      <c r="D200" s="58">
        <f t="shared" si="18"/>
        <v>12547</v>
      </c>
      <c r="E200" s="60">
        <f t="shared" si="21"/>
        <v>3499.686335758973</v>
      </c>
      <c r="F200" s="60">
        <f t="shared" si="22"/>
        <v>9047.313664241026</v>
      </c>
      <c r="G200" s="60">
        <f t="shared" si="19"/>
        <v>515905.63669960486</v>
      </c>
      <c r="H200" s="69">
        <f t="shared" si="23"/>
        <v>1494639</v>
      </c>
    </row>
    <row r="201" spans="1:8" ht="14.25" hidden="1">
      <c r="A201" s="58">
        <f t="shared" si="24"/>
        <v>191</v>
      </c>
      <c r="B201" s="70">
        <f t="shared" si="20"/>
        <v>8280</v>
      </c>
      <c r="C201" s="60">
        <f t="shared" si="25"/>
        <v>515905.63669960486</v>
      </c>
      <c r="D201" s="58">
        <f t="shared" si="18"/>
        <v>12547</v>
      </c>
      <c r="E201" s="60">
        <f t="shared" si="21"/>
        <v>3439.370911330699</v>
      </c>
      <c r="F201" s="60">
        <f t="shared" si="22"/>
        <v>9107.6290886693</v>
      </c>
      <c r="G201" s="60">
        <f t="shared" si="19"/>
        <v>506798.00761093554</v>
      </c>
      <c r="H201" s="69">
        <f t="shared" si="23"/>
        <v>1494670</v>
      </c>
    </row>
    <row r="202" spans="1:8" ht="14.25" hidden="1">
      <c r="A202" s="58">
        <f t="shared" si="24"/>
        <v>192</v>
      </c>
      <c r="B202" s="70">
        <f t="shared" si="20"/>
        <v>8310</v>
      </c>
      <c r="C202" s="60">
        <f t="shared" si="25"/>
        <v>506798.00761093554</v>
      </c>
      <c r="D202" s="58">
        <f t="shared" si="18"/>
        <v>12547</v>
      </c>
      <c r="E202" s="60">
        <f t="shared" si="21"/>
        <v>3378.653384072904</v>
      </c>
      <c r="F202" s="60">
        <f t="shared" si="22"/>
        <v>9168.346615927096</v>
      </c>
      <c r="G202" s="60">
        <f t="shared" si="19"/>
        <v>497629.6609950084</v>
      </c>
      <c r="H202" s="69">
        <f t="shared" si="23"/>
        <v>1494700</v>
      </c>
    </row>
    <row r="203" spans="1:8" ht="14.25" hidden="1">
      <c r="A203" s="58">
        <f t="shared" si="24"/>
        <v>193</v>
      </c>
      <c r="B203" s="70">
        <f t="shared" si="20"/>
        <v>8341</v>
      </c>
      <c r="C203" s="60">
        <f t="shared" si="25"/>
        <v>497629.6609950084</v>
      </c>
      <c r="D203" s="58">
        <f t="shared" si="18"/>
        <v>12547</v>
      </c>
      <c r="E203" s="60">
        <f t="shared" si="21"/>
        <v>3317.5310733000565</v>
      </c>
      <c r="F203" s="60">
        <f t="shared" si="22"/>
        <v>9229.468926699943</v>
      </c>
      <c r="G203" s="60">
        <f t="shared" si="19"/>
        <v>488400.1920683085</v>
      </c>
      <c r="H203" s="69">
        <f t="shared" si="23"/>
        <v>1494731</v>
      </c>
    </row>
    <row r="204" spans="1:8" ht="14.25" hidden="1">
      <c r="A204" s="58">
        <f t="shared" si="24"/>
        <v>194</v>
      </c>
      <c r="B204" s="70">
        <f t="shared" si="20"/>
        <v>8371</v>
      </c>
      <c r="C204" s="60">
        <f t="shared" si="25"/>
        <v>488400.1920683085</v>
      </c>
      <c r="D204" s="58">
        <f aca="true" t="shared" si="26" ref="D204:D267">IF(B204&lt;&gt;"",IF(B204&gt;=$G$4,D203,0),"")</f>
        <v>12547</v>
      </c>
      <c r="E204" s="60">
        <f t="shared" si="21"/>
        <v>3256.00128045539</v>
      </c>
      <c r="F204" s="60">
        <f t="shared" si="22"/>
        <v>9290.99871954461</v>
      </c>
      <c r="G204" s="60">
        <f aca="true" t="shared" si="27" ref="G204:G250">IF(B204&lt;&gt;"",C204-F204,"")</f>
        <v>479109.19334876386</v>
      </c>
      <c r="H204" s="69">
        <f t="shared" si="23"/>
        <v>1494761</v>
      </c>
    </row>
    <row r="205" spans="1:8" ht="14.25" hidden="1">
      <c r="A205" s="58">
        <f t="shared" si="24"/>
        <v>195</v>
      </c>
      <c r="B205" s="70">
        <f aca="true" t="shared" si="28" ref="B205:B250">IF(A205&lt;&gt;"",DATE(YEAR(B204),MONTH(B204)+1,1),"")</f>
        <v>8402</v>
      </c>
      <c r="C205" s="60">
        <f t="shared" si="25"/>
        <v>479109.19334876386</v>
      </c>
      <c r="D205" s="58">
        <f t="shared" si="26"/>
        <v>12547</v>
      </c>
      <c r="E205" s="60">
        <f aca="true" t="shared" si="29" ref="E205:E268">IF(B205&lt;&gt;"",C205*$G$6/12,"")</f>
        <v>3194.0612889917593</v>
      </c>
      <c r="F205" s="60">
        <f aca="true" t="shared" si="30" ref="F205:F268">IF(B205&lt;&gt;"",D205-E205,"")</f>
        <v>9352.93871100824</v>
      </c>
      <c r="G205" s="60">
        <f t="shared" si="27"/>
        <v>469756.2546377556</v>
      </c>
      <c r="H205" s="69">
        <f aca="true" t="shared" si="31" ref="H205:H228">IF(A205&lt;&gt;"",DATE(YEAR(H204),MONTH(H204)+1,6),"")</f>
        <v>1494792</v>
      </c>
    </row>
    <row r="206" spans="1:8" ht="14.25" hidden="1">
      <c r="A206" s="58">
        <f t="shared" si="24"/>
        <v>196</v>
      </c>
      <c r="B206" s="70">
        <f t="shared" si="28"/>
        <v>8433</v>
      </c>
      <c r="C206" s="60">
        <f t="shared" si="25"/>
        <v>469756.2546377556</v>
      </c>
      <c r="D206" s="58">
        <f t="shared" si="26"/>
        <v>12547</v>
      </c>
      <c r="E206" s="60">
        <f t="shared" si="29"/>
        <v>3131.7083642517046</v>
      </c>
      <c r="F206" s="60">
        <f t="shared" si="30"/>
        <v>9415.291635748295</v>
      </c>
      <c r="G206" s="60">
        <f t="shared" si="27"/>
        <v>460340.96300200734</v>
      </c>
      <c r="H206" s="69">
        <f t="shared" si="31"/>
        <v>1494823</v>
      </c>
    </row>
    <row r="207" spans="1:8" ht="14.25" hidden="1">
      <c r="A207" s="58">
        <f t="shared" si="24"/>
        <v>197</v>
      </c>
      <c r="B207" s="70">
        <f t="shared" si="28"/>
        <v>8461</v>
      </c>
      <c r="C207" s="60">
        <f t="shared" si="25"/>
        <v>460340.96300200734</v>
      </c>
      <c r="D207" s="58">
        <f t="shared" si="26"/>
        <v>12547</v>
      </c>
      <c r="E207" s="60">
        <f t="shared" si="29"/>
        <v>3068.939753346716</v>
      </c>
      <c r="F207" s="60">
        <f t="shared" si="30"/>
        <v>9478.060246653284</v>
      </c>
      <c r="G207" s="60">
        <f t="shared" si="27"/>
        <v>450862.90275535407</v>
      </c>
      <c r="H207" s="69">
        <f t="shared" si="31"/>
        <v>1494853</v>
      </c>
    </row>
    <row r="208" spans="1:8" ht="14.25" hidden="1">
      <c r="A208" s="58">
        <f t="shared" si="24"/>
        <v>198</v>
      </c>
      <c r="B208" s="70">
        <f t="shared" si="28"/>
        <v>8492</v>
      </c>
      <c r="C208" s="60">
        <f t="shared" si="25"/>
        <v>450863</v>
      </c>
      <c r="D208" s="58">
        <f t="shared" si="26"/>
        <v>12547</v>
      </c>
      <c r="E208" s="60">
        <f t="shared" si="29"/>
        <v>3005.7533333333336</v>
      </c>
      <c r="F208" s="60">
        <f t="shared" si="30"/>
        <v>9541.246666666666</v>
      </c>
      <c r="G208" s="60">
        <f t="shared" si="27"/>
        <v>441321.75333333336</v>
      </c>
      <c r="H208" s="69">
        <f t="shared" si="31"/>
        <v>1494884</v>
      </c>
    </row>
    <row r="209" spans="1:8" ht="14.25" hidden="1">
      <c r="A209" s="58">
        <f t="shared" si="24"/>
        <v>199</v>
      </c>
      <c r="B209" s="70">
        <f t="shared" si="28"/>
        <v>8522</v>
      </c>
      <c r="C209" s="60">
        <f t="shared" si="25"/>
        <v>441321.75333333336</v>
      </c>
      <c r="D209" s="58">
        <f t="shared" si="26"/>
        <v>12547</v>
      </c>
      <c r="E209" s="60">
        <f t="shared" si="29"/>
        <v>2942.1450222222225</v>
      </c>
      <c r="F209" s="60">
        <f t="shared" si="30"/>
        <v>9604.854977777777</v>
      </c>
      <c r="G209" s="60">
        <f t="shared" si="27"/>
        <v>431716.8983555556</v>
      </c>
      <c r="H209" s="69">
        <f t="shared" si="31"/>
        <v>1494914</v>
      </c>
    </row>
    <row r="210" spans="1:8" ht="14.25" hidden="1">
      <c r="A210" s="58">
        <f t="shared" si="24"/>
        <v>200</v>
      </c>
      <c r="B210" s="70">
        <f t="shared" si="28"/>
        <v>8553</v>
      </c>
      <c r="C210" s="60">
        <f t="shared" si="25"/>
        <v>431716.8983555556</v>
      </c>
      <c r="D210" s="58">
        <f t="shared" si="26"/>
        <v>12547</v>
      </c>
      <c r="E210" s="60">
        <f t="shared" si="29"/>
        <v>2878.112655703704</v>
      </c>
      <c r="F210" s="60">
        <f t="shared" si="30"/>
        <v>9668.887344296296</v>
      </c>
      <c r="G210" s="60">
        <f t="shared" si="27"/>
        <v>422048.0110112593</v>
      </c>
      <c r="H210" s="69">
        <f t="shared" si="31"/>
        <v>1494945</v>
      </c>
    </row>
    <row r="211" spans="1:8" ht="14.25" hidden="1">
      <c r="A211" s="58">
        <f t="shared" si="24"/>
        <v>201</v>
      </c>
      <c r="B211" s="70">
        <f t="shared" si="28"/>
        <v>8583</v>
      </c>
      <c r="C211" s="60">
        <f t="shared" si="25"/>
        <v>422048.0110112593</v>
      </c>
      <c r="D211" s="58">
        <f t="shared" si="26"/>
        <v>12547</v>
      </c>
      <c r="E211" s="60">
        <f t="shared" si="29"/>
        <v>2813.6534067417288</v>
      </c>
      <c r="F211" s="60">
        <f t="shared" si="30"/>
        <v>9733.346593258271</v>
      </c>
      <c r="G211" s="60">
        <f t="shared" si="27"/>
        <v>412314.664418001</v>
      </c>
      <c r="H211" s="69">
        <f t="shared" si="31"/>
        <v>1494976</v>
      </c>
    </row>
    <row r="212" spans="1:8" ht="14.25" hidden="1">
      <c r="A212" s="58">
        <f t="shared" si="24"/>
        <v>202</v>
      </c>
      <c r="B212" s="70">
        <f t="shared" si="28"/>
        <v>8614</v>
      </c>
      <c r="C212" s="60">
        <f t="shared" si="25"/>
        <v>412314.664418001</v>
      </c>
      <c r="D212" s="58">
        <f t="shared" si="26"/>
        <v>12547</v>
      </c>
      <c r="E212" s="60">
        <f t="shared" si="29"/>
        <v>2748.76442945334</v>
      </c>
      <c r="F212" s="60">
        <f t="shared" si="30"/>
        <v>9798.23557054666</v>
      </c>
      <c r="G212" s="60">
        <f t="shared" si="27"/>
        <v>402516.4288474544</v>
      </c>
      <c r="H212" s="69">
        <f t="shared" si="31"/>
        <v>1495004</v>
      </c>
    </row>
    <row r="213" spans="1:8" ht="14.25" hidden="1">
      <c r="A213" s="58">
        <f t="shared" si="24"/>
        <v>203</v>
      </c>
      <c r="B213" s="70">
        <f t="shared" si="28"/>
        <v>8645</v>
      </c>
      <c r="C213" s="60">
        <f t="shared" si="25"/>
        <v>402516.4288474544</v>
      </c>
      <c r="D213" s="58">
        <f t="shared" si="26"/>
        <v>12547</v>
      </c>
      <c r="E213" s="60">
        <f t="shared" si="29"/>
        <v>2683.442858983029</v>
      </c>
      <c r="F213" s="60">
        <f t="shared" si="30"/>
        <v>9863.55714101697</v>
      </c>
      <c r="G213" s="60">
        <f t="shared" si="27"/>
        <v>392652.8717064374</v>
      </c>
      <c r="H213" s="69">
        <f t="shared" si="31"/>
        <v>1495035</v>
      </c>
    </row>
    <row r="214" spans="1:8" ht="14.25" hidden="1">
      <c r="A214" s="58">
        <f t="shared" si="24"/>
        <v>204</v>
      </c>
      <c r="B214" s="70">
        <f t="shared" si="28"/>
        <v>8675</v>
      </c>
      <c r="C214" s="60">
        <f t="shared" si="25"/>
        <v>392652.8717064374</v>
      </c>
      <c r="D214" s="58">
        <f t="shared" si="26"/>
        <v>12547</v>
      </c>
      <c r="E214" s="60">
        <f t="shared" si="29"/>
        <v>2617.685811376249</v>
      </c>
      <c r="F214" s="60">
        <f t="shared" si="30"/>
        <v>9929.31418862375</v>
      </c>
      <c r="G214" s="60">
        <f t="shared" si="27"/>
        <v>382723.55751781364</v>
      </c>
      <c r="H214" s="69">
        <f t="shared" si="31"/>
        <v>1495065</v>
      </c>
    </row>
    <row r="215" spans="1:8" ht="14.25" hidden="1">
      <c r="A215" s="58">
        <f t="shared" si="24"/>
        <v>205</v>
      </c>
      <c r="B215" s="70">
        <f t="shared" si="28"/>
        <v>8706</v>
      </c>
      <c r="C215" s="60">
        <f t="shared" si="25"/>
        <v>382723.55751781364</v>
      </c>
      <c r="D215" s="58">
        <f t="shared" si="26"/>
        <v>12547</v>
      </c>
      <c r="E215" s="60">
        <f t="shared" si="29"/>
        <v>2551.490383452091</v>
      </c>
      <c r="F215" s="60">
        <f t="shared" si="30"/>
        <v>9995.509616547908</v>
      </c>
      <c r="G215" s="60">
        <f t="shared" si="27"/>
        <v>372728.04790126573</v>
      </c>
      <c r="H215" s="69">
        <f t="shared" si="31"/>
        <v>1495096</v>
      </c>
    </row>
    <row r="216" spans="1:8" ht="14.25" hidden="1">
      <c r="A216" s="58">
        <f t="shared" si="24"/>
        <v>206</v>
      </c>
      <c r="B216" s="70">
        <f t="shared" si="28"/>
        <v>8736</v>
      </c>
      <c r="C216" s="60">
        <f t="shared" si="25"/>
        <v>372728.04790126573</v>
      </c>
      <c r="D216" s="58">
        <f t="shared" si="26"/>
        <v>12547</v>
      </c>
      <c r="E216" s="60">
        <f t="shared" si="29"/>
        <v>2484.853652675105</v>
      </c>
      <c r="F216" s="60">
        <f t="shared" si="30"/>
        <v>10062.146347324895</v>
      </c>
      <c r="G216" s="60">
        <f t="shared" si="27"/>
        <v>362665.90155394084</v>
      </c>
      <c r="H216" s="69">
        <f t="shared" si="31"/>
        <v>1495126</v>
      </c>
    </row>
    <row r="217" spans="1:8" ht="14.25" hidden="1">
      <c r="A217" s="58">
        <f t="shared" si="24"/>
        <v>207</v>
      </c>
      <c r="B217" s="70">
        <f t="shared" si="28"/>
        <v>8767</v>
      </c>
      <c r="C217" s="60">
        <f t="shared" si="25"/>
        <v>362665.90155394084</v>
      </c>
      <c r="D217" s="58">
        <f t="shared" si="26"/>
        <v>12547</v>
      </c>
      <c r="E217" s="60">
        <f t="shared" si="29"/>
        <v>2417.772677026272</v>
      </c>
      <c r="F217" s="60">
        <f t="shared" si="30"/>
        <v>10129.227322973727</v>
      </c>
      <c r="G217" s="60">
        <f t="shared" si="27"/>
        <v>352536.6742309671</v>
      </c>
      <c r="H217" s="69">
        <f t="shared" si="31"/>
        <v>1495157</v>
      </c>
    </row>
    <row r="218" spans="1:8" ht="14.25" hidden="1">
      <c r="A218" s="58">
        <f t="shared" si="24"/>
        <v>208</v>
      </c>
      <c r="B218" s="70">
        <f t="shared" si="28"/>
        <v>8798</v>
      </c>
      <c r="C218" s="60">
        <f t="shared" si="25"/>
        <v>352536.6742309671</v>
      </c>
      <c r="D218" s="58">
        <f t="shared" si="26"/>
        <v>12547</v>
      </c>
      <c r="E218" s="60">
        <f t="shared" si="29"/>
        <v>2350.244494873114</v>
      </c>
      <c r="F218" s="60">
        <f t="shared" si="30"/>
        <v>10196.755505126886</v>
      </c>
      <c r="G218" s="60">
        <f t="shared" si="27"/>
        <v>342339.9187258402</v>
      </c>
      <c r="H218" s="69">
        <f t="shared" si="31"/>
        <v>1495188</v>
      </c>
    </row>
    <row r="219" spans="1:8" ht="14.25" hidden="1">
      <c r="A219" s="58">
        <f t="shared" si="24"/>
        <v>209</v>
      </c>
      <c r="B219" s="70">
        <f t="shared" si="28"/>
        <v>8827</v>
      </c>
      <c r="C219" s="60">
        <f t="shared" si="25"/>
        <v>342339.9187258402</v>
      </c>
      <c r="D219" s="58">
        <f t="shared" si="26"/>
        <v>12547</v>
      </c>
      <c r="E219" s="60">
        <f t="shared" si="29"/>
        <v>2282.266124838935</v>
      </c>
      <c r="F219" s="60">
        <f t="shared" si="30"/>
        <v>10264.733875161066</v>
      </c>
      <c r="G219" s="60">
        <f t="shared" si="27"/>
        <v>332075.1848506791</v>
      </c>
      <c r="H219" s="69">
        <f t="shared" si="31"/>
        <v>1495218</v>
      </c>
    </row>
    <row r="220" spans="1:8" ht="14.25" hidden="1">
      <c r="A220" s="58">
        <f t="shared" si="24"/>
        <v>210</v>
      </c>
      <c r="B220" s="70">
        <f t="shared" si="28"/>
        <v>8858</v>
      </c>
      <c r="C220" s="60">
        <f t="shared" si="25"/>
        <v>332075</v>
      </c>
      <c r="D220" s="58">
        <f t="shared" si="26"/>
        <v>12547</v>
      </c>
      <c r="E220" s="60">
        <f t="shared" si="29"/>
        <v>2213.8333333333335</v>
      </c>
      <c r="F220" s="60">
        <f t="shared" si="30"/>
        <v>10333.166666666666</v>
      </c>
      <c r="G220" s="60">
        <f t="shared" si="27"/>
        <v>321741.8333333333</v>
      </c>
      <c r="H220" s="69">
        <f t="shared" si="31"/>
        <v>1495249</v>
      </c>
    </row>
    <row r="221" spans="1:8" ht="14.25" hidden="1">
      <c r="A221" s="58">
        <f t="shared" si="24"/>
        <v>211</v>
      </c>
      <c r="B221" s="70">
        <f t="shared" si="28"/>
        <v>8888</v>
      </c>
      <c r="C221" s="60">
        <f t="shared" si="25"/>
        <v>321741.8333333333</v>
      </c>
      <c r="D221" s="58">
        <f t="shared" si="26"/>
        <v>12547</v>
      </c>
      <c r="E221" s="60">
        <f t="shared" si="29"/>
        <v>2144.9455555555555</v>
      </c>
      <c r="F221" s="60">
        <f t="shared" si="30"/>
        <v>10402.054444444444</v>
      </c>
      <c r="G221" s="60">
        <f t="shared" si="27"/>
        <v>311339.7788888889</v>
      </c>
      <c r="H221" s="69">
        <f t="shared" si="31"/>
        <v>1495279</v>
      </c>
    </row>
    <row r="222" spans="1:8" ht="14.25" hidden="1">
      <c r="A222" s="58">
        <f t="shared" si="24"/>
        <v>212</v>
      </c>
      <c r="B222" s="70">
        <f t="shared" si="28"/>
        <v>8919</v>
      </c>
      <c r="C222" s="60">
        <f t="shared" si="25"/>
        <v>311339.7788888889</v>
      </c>
      <c r="D222" s="58">
        <f t="shared" si="26"/>
        <v>12547</v>
      </c>
      <c r="E222" s="60">
        <f t="shared" si="29"/>
        <v>2075.598525925926</v>
      </c>
      <c r="F222" s="60">
        <f t="shared" si="30"/>
        <v>10471.401474074075</v>
      </c>
      <c r="G222" s="60">
        <f t="shared" si="27"/>
        <v>300868.37741481484</v>
      </c>
      <c r="H222" s="69">
        <f t="shared" si="31"/>
        <v>1495310</v>
      </c>
    </row>
    <row r="223" spans="1:8" ht="14.25" hidden="1">
      <c r="A223" s="58">
        <f t="shared" si="24"/>
        <v>213</v>
      </c>
      <c r="B223" s="70">
        <f t="shared" si="28"/>
        <v>8949</v>
      </c>
      <c r="C223" s="60">
        <f t="shared" si="25"/>
        <v>300868.37741481484</v>
      </c>
      <c r="D223" s="58">
        <f t="shared" si="26"/>
        <v>12547</v>
      </c>
      <c r="E223" s="60">
        <f t="shared" si="29"/>
        <v>2005.7891827654323</v>
      </c>
      <c r="F223" s="60">
        <f t="shared" si="30"/>
        <v>10541.210817234567</v>
      </c>
      <c r="G223" s="60">
        <f t="shared" si="27"/>
        <v>290327.16659758025</v>
      </c>
      <c r="H223" s="69">
        <f t="shared" si="31"/>
        <v>1495341</v>
      </c>
    </row>
    <row r="224" spans="1:8" ht="14.25" hidden="1">
      <c r="A224" s="58">
        <f t="shared" si="24"/>
        <v>214</v>
      </c>
      <c r="B224" s="70">
        <f t="shared" si="28"/>
        <v>8980</v>
      </c>
      <c r="C224" s="60">
        <f t="shared" si="25"/>
        <v>290327.16659758025</v>
      </c>
      <c r="D224" s="58">
        <f t="shared" si="26"/>
        <v>12547</v>
      </c>
      <c r="E224" s="60">
        <f t="shared" si="29"/>
        <v>1935.5144439838684</v>
      </c>
      <c r="F224" s="60">
        <f t="shared" si="30"/>
        <v>10611.485556016132</v>
      </c>
      <c r="G224" s="60">
        <f t="shared" si="27"/>
        <v>279715.6810415641</v>
      </c>
      <c r="H224" s="69">
        <f t="shared" si="31"/>
        <v>1495369</v>
      </c>
    </row>
    <row r="225" spans="1:8" ht="14.25" hidden="1">
      <c r="A225" s="58">
        <f t="shared" si="24"/>
        <v>215</v>
      </c>
      <c r="B225" s="70">
        <f t="shared" si="28"/>
        <v>9011</v>
      </c>
      <c r="C225" s="60">
        <f t="shared" si="25"/>
        <v>279715.6810415641</v>
      </c>
      <c r="D225" s="58">
        <f t="shared" si="26"/>
        <v>12547</v>
      </c>
      <c r="E225" s="60">
        <f t="shared" si="29"/>
        <v>1864.7712069437605</v>
      </c>
      <c r="F225" s="60">
        <f t="shared" si="30"/>
        <v>10682.22879305624</v>
      </c>
      <c r="G225" s="60">
        <f t="shared" si="27"/>
        <v>269033.4522485079</v>
      </c>
      <c r="H225" s="69">
        <f t="shared" si="31"/>
        <v>1495400</v>
      </c>
    </row>
    <row r="226" spans="1:8" ht="14.25" hidden="1">
      <c r="A226" s="58">
        <f t="shared" si="24"/>
        <v>216</v>
      </c>
      <c r="B226" s="70">
        <f t="shared" si="28"/>
        <v>9041</v>
      </c>
      <c r="C226" s="60">
        <f t="shared" si="25"/>
        <v>269033.4522485079</v>
      </c>
      <c r="D226" s="58">
        <f t="shared" si="26"/>
        <v>12547</v>
      </c>
      <c r="E226" s="60">
        <f t="shared" si="29"/>
        <v>1793.5563483233857</v>
      </c>
      <c r="F226" s="60">
        <f t="shared" si="30"/>
        <v>10753.443651676615</v>
      </c>
      <c r="G226" s="60">
        <f t="shared" si="27"/>
        <v>258280.00859683126</v>
      </c>
      <c r="H226" s="69">
        <f t="shared" si="31"/>
        <v>1495430</v>
      </c>
    </row>
    <row r="227" spans="1:8" ht="14.25" hidden="1">
      <c r="A227" s="58">
        <f t="shared" si="24"/>
        <v>217</v>
      </c>
      <c r="B227" s="70">
        <f t="shared" si="28"/>
        <v>9072</v>
      </c>
      <c r="C227" s="60">
        <f t="shared" si="25"/>
        <v>258280.00859683126</v>
      </c>
      <c r="D227" s="58">
        <f t="shared" si="26"/>
        <v>12547</v>
      </c>
      <c r="E227" s="60">
        <f t="shared" si="29"/>
        <v>1721.866723978875</v>
      </c>
      <c r="F227" s="60">
        <f t="shared" si="30"/>
        <v>10825.133276021124</v>
      </c>
      <c r="G227" s="60">
        <f t="shared" si="27"/>
        <v>247454.87532081013</v>
      </c>
      <c r="H227" s="69">
        <f t="shared" si="31"/>
        <v>1495461</v>
      </c>
    </row>
    <row r="228" spans="1:8" ht="14.25" hidden="1">
      <c r="A228" s="58">
        <f t="shared" si="24"/>
        <v>218</v>
      </c>
      <c r="B228" s="70">
        <f t="shared" si="28"/>
        <v>9102</v>
      </c>
      <c r="C228" s="60">
        <f t="shared" si="25"/>
        <v>247454.87532081013</v>
      </c>
      <c r="D228" s="58">
        <f t="shared" si="26"/>
        <v>12547</v>
      </c>
      <c r="E228" s="60">
        <f t="shared" si="29"/>
        <v>1649.699168805401</v>
      </c>
      <c r="F228" s="60">
        <f t="shared" si="30"/>
        <v>10897.3008311946</v>
      </c>
      <c r="G228" s="60">
        <f t="shared" si="27"/>
        <v>236557.57448961554</v>
      </c>
      <c r="H228" s="69">
        <f t="shared" si="31"/>
        <v>1495491</v>
      </c>
    </row>
    <row r="229" spans="1:8" ht="14.25" hidden="1">
      <c r="A229" s="58">
        <f t="shared" si="24"/>
        <v>219</v>
      </c>
      <c r="B229" s="70">
        <f t="shared" si="28"/>
        <v>9133</v>
      </c>
      <c r="C229" s="60">
        <f t="shared" si="25"/>
        <v>236557.57448961554</v>
      </c>
      <c r="D229" s="58">
        <f t="shared" si="26"/>
        <v>12547</v>
      </c>
      <c r="E229" s="60">
        <f t="shared" si="29"/>
        <v>1577.050496597437</v>
      </c>
      <c r="F229" s="60">
        <f t="shared" si="30"/>
        <v>10969.949503402564</v>
      </c>
      <c r="G229" s="60">
        <f t="shared" si="27"/>
        <v>225587.62498621296</v>
      </c>
      <c r="H229" s="69">
        <f aca="true" t="shared" si="32" ref="H229:H250">IF(A229&lt;&gt;"",DATE(YEAR(H228),MONTH(H228)+1,1),"")</f>
        <v>1495517</v>
      </c>
    </row>
    <row r="230" spans="1:8" ht="14.25" hidden="1">
      <c r="A230" s="58">
        <f t="shared" si="24"/>
        <v>220</v>
      </c>
      <c r="B230" s="70">
        <f t="shared" si="28"/>
        <v>9164</v>
      </c>
      <c r="C230" s="60">
        <f t="shared" si="25"/>
        <v>225587.62498621296</v>
      </c>
      <c r="D230" s="58">
        <f t="shared" si="26"/>
        <v>12547</v>
      </c>
      <c r="E230" s="60">
        <f t="shared" si="29"/>
        <v>1503.9174999080863</v>
      </c>
      <c r="F230" s="60">
        <f t="shared" si="30"/>
        <v>11043.082500091914</v>
      </c>
      <c r="G230" s="60">
        <f t="shared" si="27"/>
        <v>214544.54248612106</v>
      </c>
      <c r="H230" s="69">
        <f t="shared" si="32"/>
        <v>1495548</v>
      </c>
    </row>
    <row r="231" spans="1:8" ht="14.25" hidden="1">
      <c r="A231" s="58">
        <f t="shared" si="24"/>
        <v>221</v>
      </c>
      <c r="B231" s="70">
        <f t="shared" si="28"/>
        <v>9192</v>
      </c>
      <c r="C231" s="60">
        <f t="shared" si="25"/>
        <v>214544.54248612106</v>
      </c>
      <c r="D231" s="58">
        <f t="shared" si="26"/>
        <v>12547</v>
      </c>
      <c r="E231" s="60">
        <f t="shared" si="29"/>
        <v>1430.2969499074736</v>
      </c>
      <c r="F231" s="60">
        <f t="shared" si="30"/>
        <v>11116.703050092527</v>
      </c>
      <c r="G231" s="60">
        <f t="shared" si="27"/>
        <v>203427.83943602853</v>
      </c>
      <c r="H231" s="69">
        <f t="shared" si="32"/>
        <v>1495578</v>
      </c>
    </row>
    <row r="232" spans="1:8" ht="14.25" hidden="1">
      <c r="A232" s="58">
        <f t="shared" si="24"/>
        <v>222</v>
      </c>
      <c r="B232" s="70">
        <f t="shared" si="28"/>
        <v>9223</v>
      </c>
      <c r="C232" s="60">
        <f t="shared" si="25"/>
        <v>203428</v>
      </c>
      <c r="D232" s="58">
        <f t="shared" si="26"/>
        <v>12547</v>
      </c>
      <c r="E232" s="60">
        <f t="shared" si="29"/>
        <v>1356.1866666666667</v>
      </c>
      <c r="F232" s="60">
        <f t="shared" si="30"/>
        <v>11190.813333333334</v>
      </c>
      <c r="G232" s="60">
        <f t="shared" si="27"/>
        <v>192237.18666666668</v>
      </c>
      <c r="H232" s="69">
        <f t="shared" si="32"/>
        <v>1495609</v>
      </c>
    </row>
    <row r="233" spans="1:8" ht="14.25" hidden="1">
      <c r="A233" s="58">
        <f t="shared" si="24"/>
        <v>223</v>
      </c>
      <c r="B233" s="70">
        <f t="shared" si="28"/>
        <v>9253</v>
      </c>
      <c r="C233" s="60">
        <f t="shared" si="25"/>
        <v>192237.18666666668</v>
      </c>
      <c r="D233" s="58">
        <f t="shared" si="26"/>
        <v>12547</v>
      </c>
      <c r="E233" s="60">
        <f t="shared" si="29"/>
        <v>1281.5812444444446</v>
      </c>
      <c r="F233" s="60">
        <f t="shared" si="30"/>
        <v>11265.418755555555</v>
      </c>
      <c r="G233" s="60">
        <f t="shared" si="27"/>
        <v>180971.76791111112</v>
      </c>
      <c r="H233" s="69">
        <f t="shared" si="32"/>
        <v>1495639</v>
      </c>
    </row>
    <row r="234" spans="1:8" ht="14.25" hidden="1">
      <c r="A234" s="58">
        <f aca="true" t="shared" si="33" ref="A234:A250">IF(G233&lt;=0,"",IF(G233="","",A233+1))</f>
        <v>224</v>
      </c>
      <c r="B234" s="70">
        <f t="shared" si="28"/>
        <v>9284</v>
      </c>
      <c r="C234" s="60">
        <f t="shared" si="25"/>
        <v>180971.76791111112</v>
      </c>
      <c r="D234" s="58">
        <f t="shared" si="26"/>
        <v>12547</v>
      </c>
      <c r="E234" s="60">
        <f t="shared" si="29"/>
        <v>1206.4784527407407</v>
      </c>
      <c r="F234" s="60">
        <f t="shared" si="30"/>
        <v>11340.521547259259</v>
      </c>
      <c r="G234" s="60">
        <f t="shared" si="27"/>
        <v>169631.24636385185</v>
      </c>
      <c r="H234" s="69">
        <f t="shared" si="32"/>
        <v>1495670</v>
      </c>
    </row>
    <row r="235" spans="1:8" ht="14.25" hidden="1">
      <c r="A235" s="58">
        <f t="shared" si="33"/>
        <v>225</v>
      </c>
      <c r="B235" s="70">
        <f t="shared" si="28"/>
        <v>9314</v>
      </c>
      <c r="C235" s="60">
        <f t="shared" si="25"/>
        <v>169631.24636385185</v>
      </c>
      <c r="D235" s="58">
        <f t="shared" si="26"/>
        <v>12547</v>
      </c>
      <c r="E235" s="60">
        <f t="shared" si="29"/>
        <v>1130.8749757590124</v>
      </c>
      <c r="F235" s="60">
        <f t="shared" si="30"/>
        <v>11416.125024240988</v>
      </c>
      <c r="G235" s="60">
        <f t="shared" si="27"/>
        <v>158215.12133961087</v>
      </c>
      <c r="H235" s="69">
        <f t="shared" si="32"/>
        <v>1495701</v>
      </c>
    </row>
    <row r="236" spans="1:8" ht="14.25" hidden="1">
      <c r="A236" s="58">
        <f t="shared" si="33"/>
        <v>226</v>
      </c>
      <c r="B236" s="70">
        <f t="shared" si="28"/>
        <v>9345</v>
      </c>
      <c r="C236" s="60">
        <f t="shared" si="25"/>
        <v>158215.12133961087</v>
      </c>
      <c r="D236" s="58">
        <f t="shared" si="26"/>
        <v>12547</v>
      </c>
      <c r="E236" s="60">
        <f t="shared" si="29"/>
        <v>1054.7674755974058</v>
      </c>
      <c r="F236" s="60">
        <f t="shared" si="30"/>
        <v>11492.232524402594</v>
      </c>
      <c r="G236" s="60">
        <f t="shared" si="27"/>
        <v>146722.88881520828</v>
      </c>
      <c r="H236" s="69">
        <f t="shared" si="32"/>
        <v>1495729</v>
      </c>
    </row>
    <row r="237" spans="1:8" ht="14.25" hidden="1">
      <c r="A237" s="58">
        <f t="shared" si="33"/>
        <v>227</v>
      </c>
      <c r="B237" s="70">
        <f t="shared" si="28"/>
        <v>9376</v>
      </c>
      <c r="C237" s="60">
        <f t="shared" si="25"/>
        <v>146722.88881520828</v>
      </c>
      <c r="D237" s="58">
        <f t="shared" si="26"/>
        <v>12547</v>
      </c>
      <c r="E237" s="60">
        <f t="shared" si="29"/>
        <v>978.1525921013886</v>
      </c>
      <c r="F237" s="60">
        <f t="shared" si="30"/>
        <v>11568.847407898611</v>
      </c>
      <c r="G237" s="60">
        <f t="shared" si="27"/>
        <v>135154.04140730968</v>
      </c>
      <c r="H237" s="69">
        <f t="shared" si="32"/>
        <v>1495760</v>
      </c>
    </row>
    <row r="238" spans="1:8" ht="14.25" hidden="1">
      <c r="A238" s="58">
        <f t="shared" si="33"/>
        <v>228</v>
      </c>
      <c r="B238" s="70">
        <f t="shared" si="28"/>
        <v>9406</v>
      </c>
      <c r="C238" s="60">
        <f t="shared" si="25"/>
        <v>135154.04140730968</v>
      </c>
      <c r="D238" s="58">
        <f t="shared" si="26"/>
        <v>12547</v>
      </c>
      <c r="E238" s="60">
        <f t="shared" si="29"/>
        <v>901.0269427153979</v>
      </c>
      <c r="F238" s="60">
        <f t="shared" si="30"/>
        <v>11645.973057284602</v>
      </c>
      <c r="G238" s="60">
        <f t="shared" si="27"/>
        <v>123508.06835002507</v>
      </c>
      <c r="H238" s="69">
        <f t="shared" si="32"/>
        <v>1495790</v>
      </c>
    </row>
    <row r="239" spans="1:8" ht="14.25" hidden="1">
      <c r="A239" s="58">
        <f t="shared" si="33"/>
        <v>229</v>
      </c>
      <c r="B239" s="70">
        <f t="shared" si="28"/>
        <v>9437</v>
      </c>
      <c r="C239" s="60">
        <f t="shared" si="25"/>
        <v>123508.06835002507</v>
      </c>
      <c r="D239" s="58">
        <f t="shared" si="26"/>
        <v>12547</v>
      </c>
      <c r="E239" s="60">
        <f t="shared" si="29"/>
        <v>823.3871223335005</v>
      </c>
      <c r="F239" s="60">
        <f t="shared" si="30"/>
        <v>11723.6128776665</v>
      </c>
      <c r="G239" s="60">
        <f t="shared" si="27"/>
        <v>111784.45547235858</v>
      </c>
      <c r="H239" s="69">
        <f t="shared" si="32"/>
        <v>1495821</v>
      </c>
    </row>
    <row r="240" spans="1:8" ht="14.25" hidden="1">
      <c r="A240" s="58">
        <f t="shared" si="33"/>
        <v>230</v>
      </c>
      <c r="B240" s="70">
        <f t="shared" si="28"/>
        <v>9467</v>
      </c>
      <c r="C240" s="60">
        <f t="shared" si="25"/>
        <v>111784.45547235858</v>
      </c>
      <c r="D240" s="58">
        <f t="shared" si="26"/>
        <v>12547</v>
      </c>
      <c r="E240" s="60">
        <f t="shared" si="29"/>
        <v>745.2297031490572</v>
      </c>
      <c r="F240" s="60">
        <f t="shared" si="30"/>
        <v>11801.770296850942</v>
      </c>
      <c r="G240" s="60">
        <f t="shared" si="27"/>
        <v>99982.68517550763</v>
      </c>
      <c r="H240" s="69">
        <f t="shared" si="32"/>
        <v>1495851</v>
      </c>
    </row>
    <row r="241" spans="1:8" ht="14.25" hidden="1">
      <c r="A241" s="58">
        <f t="shared" si="33"/>
        <v>231</v>
      </c>
      <c r="B241" s="70">
        <f t="shared" si="28"/>
        <v>9498</v>
      </c>
      <c r="C241" s="60">
        <f t="shared" si="25"/>
        <v>99982.68517550763</v>
      </c>
      <c r="D241" s="58">
        <f t="shared" si="26"/>
        <v>12547</v>
      </c>
      <c r="E241" s="60">
        <f t="shared" si="29"/>
        <v>666.5512345033843</v>
      </c>
      <c r="F241" s="60">
        <f t="shared" si="30"/>
        <v>11880.448765496616</v>
      </c>
      <c r="G241" s="60">
        <f t="shared" si="27"/>
        <v>88102.23641001101</v>
      </c>
      <c r="H241" s="69">
        <f t="shared" si="32"/>
        <v>1495882</v>
      </c>
    </row>
    <row r="242" spans="1:8" ht="14.25" hidden="1">
      <c r="A242" s="58">
        <f t="shared" si="33"/>
        <v>232</v>
      </c>
      <c r="B242" s="70">
        <f t="shared" si="28"/>
        <v>9529</v>
      </c>
      <c r="C242" s="60">
        <f t="shared" si="25"/>
        <v>88102.23641001101</v>
      </c>
      <c r="D242" s="58">
        <f t="shared" si="26"/>
        <v>12547</v>
      </c>
      <c r="E242" s="60">
        <f t="shared" si="29"/>
        <v>587.3482427334068</v>
      </c>
      <c r="F242" s="60">
        <f t="shared" si="30"/>
        <v>11959.651757266593</v>
      </c>
      <c r="G242" s="60">
        <f t="shared" si="27"/>
        <v>76142.58465274442</v>
      </c>
      <c r="H242" s="69">
        <f t="shared" si="32"/>
        <v>1495913</v>
      </c>
    </row>
    <row r="243" spans="1:8" ht="14.25" hidden="1">
      <c r="A243" s="58">
        <f t="shared" si="33"/>
        <v>233</v>
      </c>
      <c r="B243" s="70">
        <f t="shared" si="28"/>
        <v>9557</v>
      </c>
      <c r="C243" s="60">
        <f t="shared" si="25"/>
        <v>76142.58465274442</v>
      </c>
      <c r="D243" s="58">
        <f t="shared" si="26"/>
        <v>12547</v>
      </c>
      <c r="E243" s="60">
        <f t="shared" si="29"/>
        <v>507.6172310182962</v>
      </c>
      <c r="F243" s="60">
        <f t="shared" si="30"/>
        <v>12039.382768981704</v>
      </c>
      <c r="G243" s="60">
        <f t="shared" si="27"/>
        <v>64103.20188376272</v>
      </c>
      <c r="H243" s="69">
        <f t="shared" si="32"/>
        <v>1495943</v>
      </c>
    </row>
    <row r="244" spans="1:8" ht="14.25" hidden="1">
      <c r="A244" s="58">
        <f t="shared" si="33"/>
        <v>234</v>
      </c>
      <c r="B244" s="70">
        <f t="shared" si="28"/>
        <v>9588</v>
      </c>
      <c r="C244" s="60">
        <f t="shared" si="25"/>
        <v>64103</v>
      </c>
      <c r="D244" s="58">
        <f t="shared" si="26"/>
        <v>12547</v>
      </c>
      <c r="E244" s="60">
        <f t="shared" si="29"/>
        <v>427.3533333333333</v>
      </c>
      <c r="F244" s="60">
        <f t="shared" si="30"/>
        <v>12119.646666666667</v>
      </c>
      <c r="G244" s="60">
        <f t="shared" si="27"/>
        <v>51983.35333333333</v>
      </c>
      <c r="H244" s="69">
        <f t="shared" si="32"/>
        <v>1495974</v>
      </c>
    </row>
    <row r="245" spans="1:8" ht="14.25" hidden="1">
      <c r="A245" s="58">
        <f t="shared" si="33"/>
        <v>235</v>
      </c>
      <c r="B245" s="70">
        <f t="shared" si="28"/>
        <v>9618</v>
      </c>
      <c r="C245" s="60">
        <f t="shared" si="25"/>
        <v>51983.35333333333</v>
      </c>
      <c r="D245" s="58">
        <f t="shared" si="26"/>
        <v>12547</v>
      </c>
      <c r="E245" s="60">
        <f t="shared" si="29"/>
        <v>346.5556888888889</v>
      </c>
      <c r="F245" s="60">
        <f t="shared" si="30"/>
        <v>12200.44431111111</v>
      </c>
      <c r="G245" s="60">
        <f t="shared" si="27"/>
        <v>39782.90902222222</v>
      </c>
      <c r="H245" s="69">
        <f t="shared" si="32"/>
        <v>1496004</v>
      </c>
    </row>
    <row r="246" spans="1:8" ht="14.25" hidden="1">
      <c r="A246" s="58">
        <f t="shared" si="33"/>
        <v>236</v>
      </c>
      <c r="B246" s="70">
        <f t="shared" si="28"/>
        <v>9649</v>
      </c>
      <c r="C246" s="60">
        <f t="shared" si="25"/>
        <v>39782.90902222222</v>
      </c>
      <c r="D246" s="58">
        <f t="shared" si="26"/>
        <v>12547</v>
      </c>
      <c r="E246" s="60">
        <f t="shared" si="29"/>
        <v>265.2193934814815</v>
      </c>
      <c r="F246" s="60">
        <f t="shared" si="30"/>
        <v>12281.780606518518</v>
      </c>
      <c r="G246" s="60">
        <f t="shared" si="27"/>
        <v>27501.128415703704</v>
      </c>
      <c r="H246" s="69">
        <f t="shared" si="32"/>
        <v>1496035</v>
      </c>
    </row>
    <row r="247" spans="1:8" ht="14.25" hidden="1">
      <c r="A247" s="58">
        <f t="shared" si="33"/>
        <v>237</v>
      </c>
      <c r="B247" s="70">
        <f t="shared" si="28"/>
        <v>9679</v>
      </c>
      <c r="C247" s="60">
        <f t="shared" si="25"/>
        <v>27501.128415703704</v>
      </c>
      <c r="D247" s="58">
        <f t="shared" si="26"/>
        <v>12547</v>
      </c>
      <c r="E247" s="60">
        <f t="shared" si="29"/>
        <v>183.34085610469137</v>
      </c>
      <c r="F247" s="60">
        <f t="shared" si="30"/>
        <v>12363.65914389531</v>
      </c>
      <c r="G247" s="60">
        <f t="shared" si="27"/>
        <v>15137.469271808395</v>
      </c>
      <c r="H247" s="69">
        <f t="shared" si="32"/>
        <v>1496066</v>
      </c>
    </row>
    <row r="248" spans="1:8" ht="14.25" hidden="1">
      <c r="A248" s="58">
        <f t="shared" si="33"/>
        <v>238</v>
      </c>
      <c r="B248" s="70">
        <f t="shared" si="28"/>
        <v>9710</v>
      </c>
      <c r="C248" s="60">
        <f t="shared" si="25"/>
        <v>15137.469271808395</v>
      </c>
      <c r="D248" s="58">
        <f t="shared" si="26"/>
        <v>12547</v>
      </c>
      <c r="E248" s="60">
        <f t="shared" si="29"/>
        <v>100.91646181205597</v>
      </c>
      <c r="F248" s="60">
        <f t="shared" si="30"/>
        <v>12446.083538187944</v>
      </c>
      <c r="G248" s="60">
        <f t="shared" si="27"/>
        <v>2691.385733620451</v>
      </c>
      <c r="H248" s="69">
        <f t="shared" si="32"/>
        <v>1496095</v>
      </c>
    </row>
    <row r="249" spans="1:8" ht="14.25" hidden="1">
      <c r="A249" s="58">
        <f t="shared" si="33"/>
        <v>239</v>
      </c>
      <c r="B249" s="70">
        <f t="shared" si="28"/>
        <v>9741</v>
      </c>
      <c r="C249" s="60">
        <f>IF(B249&lt;&gt;"",IF(MONTH(B249)=4,ROUND(G248,0),G248),"")</f>
        <v>2691.385733620451</v>
      </c>
      <c r="D249" s="58">
        <f t="shared" si="26"/>
        <v>12547</v>
      </c>
      <c r="E249" s="60">
        <f t="shared" si="29"/>
        <v>17.942571557469673</v>
      </c>
      <c r="F249" s="60">
        <f t="shared" si="30"/>
        <v>12529.057428442531</v>
      </c>
      <c r="G249" s="60">
        <f t="shared" si="27"/>
        <v>-9837.67169482208</v>
      </c>
      <c r="H249" s="69">
        <f t="shared" si="32"/>
        <v>1496126</v>
      </c>
    </row>
    <row r="250" spans="1:8" ht="14.25" hidden="1">
      <c r="A250" s="58">
        <f t="shared" si="33"/>
      </c>
      <c r="B250" s="70">
        <f t="shared" si="28"/>
      </c>
      <c r="C250" s="60">
        <f>IF(B250&lt;&gt;"",IF(MONTH(B250)=4,ROUND(G249,0),G249),"")</f>
      </c>
      <c r="D250" s="58">
        <f t="shared" si="26"/>
      </c>
      <c r="E250" s="60">
        <f t="shared" si="29"/>
      </c>
      <c r="F250" s="60">
        <f t="shared" si="30"/>
      </c>
      <c r="G250" s="60">
        <f t="shared" si="27"/>
      </c>
      <c r="H250" s="69">
        <f t="shared" si="32"/>
      </c>
    </row>
    <row r="251" spans="1:8" ht="14.25" hidden="1">
      <c r="A251" s="58">
        <f aca="true" t="shared" si="34" ref="A251:A314">IF(G250&lt;=0,"",IF(G250="","",A250+1))</f>
      </c>
      <c r="B251" s="70">
        <f aca="true" t="shared" si="35" ref="B251:B314">IF(A251&lt;&gt;"",DATE(YEAR(B250),MONTH(B250)+1,1),"")</f>
      </c>
      <c r="C251" s="60">
        <f aca="true" t="shared" si="36" ref="C251:C314">IF(B251&lt;&gt;"",IF(MONTH(B251)=4,ROUND(G250,0),G250),"")</f>
      </c>
      <c r="D251" s="58">
        <f t="shared" si="26"/>
      </c>
      <c r="E251" s="60">
        <f t="shared" si="29"/>
      </c>
      <c r="F251" s="60">
        <f t="shared" si="30"/>
      </c>
      <c r="G251" s="60">
        <f aca="true" t="shared" si="37" ref="G251:G314">IF(B251&lt;&gt;"",C251-F251,"")</f>
      </c>
      <c r="H251" s="69">
        <f aca="true" t="shared" si="38" ref="H251:H314">IF(A251&lt;&gt;"",DATE(YEAR(H250),MONTH(H250)+1,1),"")</f>
      </c>
    </row>
    <row r="252" spans="1:8" ht="14.25" hidden="1">
      <c r="A252" s="58">
        <f t="shared" si="34"/>
      </c>
      <c r="B252" s="70">
        <f t="shared" si="35"/>
      </c>
      <c r="C252" s="60">
        <f t="shared" si="36"/>
      </c>
      <c r="D252" s="58">
        <f t="shared" si="26"/>
      </c>
      <c r="E252" s="60">
        <f t="shared" si="29"/>
      </c>
      <c r="F252" s="60">
        <f t="shared" si="30"/>
      </c>
      <c r="G252" s="60">
        <f t="shared" si="37"/>
      </c>
      <c r="H252" s="69">
        <f t="shared" si="38"/>
      </c>
    </row>
    <row r="253" spans="1:8" ht="14.25" hidden="1">
      <c r="A253" s="58">
        <f t="shared" si="34"/>
      </c>
      <c r="B253" s="70">
        <f t="shared" si="35"/>
      </c>
      <c r="C253" s="60">
        <f t="shared" si="36"/>
      </c>
      <c r="D253" s="58">
        <f t="shared" si="26"/>
      </c>
      <c r="E253" s="60">
        <f t="shared" si="29"/>
      </c>
      <c r="F253" s="60">
        <f t="shared" si="30"/>
      </c>
      <c r="G253" s="60">
        <f t="shared" si="37"/>
      </c>
      <c r="H253" s="69">
        <f t="shared" si="38"/>
      </c>
    </row>
    <row r="254" spans="1:8" ht="14.25" hidden="1">
      <c r="A254" s="58">
        <f t="shared" si="34"/>
      </c>
      <c r="B254" s="70">
        <f t="shared" si="35"/>
      </c>
      <c r="C254" s="60">
        <f t="shared" si="36"/>
      </c>
      <c r="D254" s="58">
        <f t="shared" si="26"/>
      </c>
      <c r="E254" s="60">
        <f t="shared" si="29"/>
      </c>
      <c r="F254" s="60">
        <f t="shared" si="30"/>
      </c>
      <c r="G254" s="60">
        <f t="shared" si="37"/>
      </c>
      <c r="H254" s="69">
        <f t="shared" si="38"/>
      </c>
    </row>
    <row r="255" spans="1:8" ht="14.25" hidden="1">
      <c r="A255" s="58">
        <f t="shared" si="34"/>
      </c>
      <c r="B255" s="70">
        <f t="shared" si="35"/>
      </c>
      <c r="C255" s="60">
        <f t="shared" si="36"/>
      </c>
      <c r="D255" s="58">
        <f t="shared" si="26"/>
      </c>
      <c r="E255" s="60">
        <f t="shared" si="29"/>
      </c>
      <c r="F255" s="60">
        <f t="shared" si="30"/>
      </c>
      <c r="G255" s="60">
        <f t="shared" si="37"/>
      </c>
      <c r="H255" s="69">
        <f t="shared" si="38"/>
      </c>
    </row>
    <row r="256" spans="1:8" ht="14.25" hidden="1">
      <c r="A256" s="58">
        <f t="shared" si="34"/>
      </c>
      <c r="B256" s="70">
        <f t="shared" si="35"/>
      </c>
      <c r="C256" s="60">
        <f t="shared" si="36"/>
      </c>
      <c r="D256" s="58">
        <f t="shared" si="26"/>
      </c>
      <c r="E256" s="60">
        <f t="shared" si="29"/>
      </c>
      <c r="F256" s="60">
        <f t="shared" si="30"/>
      </c>
      <c r="G256" s="60">
        <f t="shared" si="37"/>
      </c>
      <c r="H256" s="69">
        <f t="shared" si="38"/>
      </c>
    </row>
    <row r="257" spans="1:8" ht="14.25" hidden="1">
      <c r="A257" s="58">
        <f t="shared" si="34"/>
      </c>
      <c r="B257" s="70">
        <f t="shared" si="35"/>
      </c>
      <c r="C257" s="60">
        <f t="shared" si="36"/>
      </c>
      <c r="D257" s="58">
        <f t="shared" si="26"/>
      </c>
      <c r="E257" s="60">
        <f t="shared" si="29"/>
      </c>
      <c r="F257" s="60">
        <f t="shared" si="30"/>
      </c>
      <c r="G257" s="60">
        <f t="shared" si="37"/>
      </c>
      <c r="H257" s="69">
        <f t="shared" si="38"/>
      </c>
    </row>
    <row r="258" spans="1:8" ht="14.25" hidden="1">
      <c r="A258" s="58">
        <f t="shared" si="34"/>
      </c>
      <c r="B258" s="70">
        <f t="shared" si="35"/>
      </c>
      <c r="C258" s="60">
        <f t="shared" si="36"/>
      </c>
      <c r="D258" s="58">
        <f t="shared" si="26"/>
      </c>
      <c r="E258" s="60">
        <f t="shared" si="29"/>
      </c>
      <c r="F258" s="60">
        <f t="shared" si="30"/>
      </c>
      <c r="G258" s="60">
        <f t="shared" si="37"/>
      </c>
      <c r="H258" s="69">
        <f t="shared" si="38"/>
      </c>
    </row>
    <row r="259" spans="1:8" ht="14.25" hidden="1">
      <c r="A259" s="58">
        <f t="shared" si="34"/>
      </c>
      <c r="B259" s="70">
        <f t="shared" si="35"/>
      </c>
      <c r="C259" s="60">
        <f t="shared" si="36"/>
      </c>
      <c r="D259" s="58">
        <f t="shared" si="26"/>
      </c>
      <c r="E259" s="60">
        <f t="shared" si="29"/>
      </c>
      <c r="F259" s="60">
        <f t="shared" si="30"/>
      </c>
      <c r="G259" s="60">
        <f t="shared" si="37"/>
      </c>
      <c r="H259" s="69">
        <f t="shared" si="38"/>
      </c>
    </row>
    <row r="260" spans="1:8" ht="14.25" hidden="1">
      <c r="A260" s="58">
        <f t="shared" si="34"/>
      </c>
      <c r="B260" s="70">
        <f t="shared" si="35"/>
      </c>
      <c r="C260" s="60">
        <f t="shared" si="36"/>
      </c>
      <c r="D260" s="58">
        <f t="shared" si="26"/>
      </c>
      <c r="E260" s="60">
        <f t="shared" si="29"/>
      </c>
      <c r="F260" s="60">
        <f t="shared" si="30"/>
      </c>
      <c r="G260" s="60">
        <f t="shared" si="37"/>
      </c>
      <c r="H260" s="69">
        <f t="shared" si="38"/>
      </c>
    </row>
    <row r="261" spans="1:8" ht="14.25" hidden="1">
      <c r="A261" s="58">
        <f t="shared" si="34"/>
      </c>
      <c r="B261" s="70">
        <f t="shared" si="35"/>
      </c>
      <c r="C261" s="60">
        <f t="shared" si="36"/>
      </c>
      <c r="D261" s="58">
        <f t="shared" si="26"/>
      </c>
      <c r="E261" s="60">
        <f t="shared" si="29"/>
      </c>
      <c r="F261" s="60">
        <f t="shared" si="30"/>
      </c>
      <c r="G261" s="60">
        <f t="shared" si="37"/>
      </c>
      <c r="H261" s="69">
        <f t="shared" si="38"/>
      </c>
    </row>
    <row r="262" spans="1:8" ht="14.25" hidden="1">
      <c r="A262" s="58">
        <f t="shared" si="34"/>
      </c>
      <c r="B262" s="70">
        <f t="shared" si="35"/>
      </c>
      <c r="C262" s="60">
        <f t="shared" si="36"/>
      </c>
      <c r="D262" s="58">
        <f t="shared" si="26"/>
      </c>
      <c r="E262" s="60">
        <f t="shared" si="29"/>
      </c>
      <c r="F262" s="60">
        <f t="shared" si="30"/>
      </c>
      <c r="G262" s="60">
        <f t="shared" si="37"/>
      </c>
      <c r="H262" s="69">
        <f t="shared" si="38"/>
      </c>
    </row>
    <row r="263" spans="1:8" ht="14.25" hidden="1">
      <c r="A263" s="58">
        <f t="shared" si="34"/>
      </c>
      <c r="B263" s="70">
        <f t="shared" si="35"/>
      </c>
      <c r="C263" s="60">
        <f t="shared" si="36"/>
      </c>
      <c r="D263" s="58">
        <f t="shared" si="26"/>
      </c>
      <c r="E263" s="60">
        <f t="shared" si="29"/>
      </c>
      <c r="F263" s="60">
        <f t="shared" si="30"/>
      </c>
      <c r="G263" s="60">
        <f t="shared" si="37"/>
      </c>
      <c r="H263" s="69">
        <f t="shared" si="38"/>
      </c>
    </row>
    <row r="264" spans="1:8" ht="14.25" hidden="1">
      <c r="A264" s="58">
        <f t="shared" si="34"/>
      </c>
      <c r="B264" s="70">
        <f t="shared" si="35"/>
      </c>
      <c r="C264" s="60">
        <f t="shared" si="36"/>
      </c>
      <c r="D264" s="58">
        <f t="shared" si="26"/>
      </c>
      <c r="E264" s="60">
        <f t="shared" si="29"/>
      </c>
      <c r="F264" s="60">
        <f t="shared" si="30"/>
      </c>
      <c r="G264" s="60">
        <f t="shared" si="37"/>
      </c>
      <c r="H264" s="69">
        <f t="shared" si="38"/>
      </c>
    </row>
    <row r="265" spans="1:8" ht="14.25" hidden="1">
      <c r="A265" s="58">
        <f t="shared" si="34"/>
      </c>
      <c r="B265" s="70">
        <f t="shared" si="35"/>
      </c>
      <c r="C265" s="60">
        <f t="shared" si="36"/>
      </c>
      <c r="D265" s="58">
        <f t="shared" si="26"/>
      </c>
      <c r="E265" s="60">
        <f t="shared" si="29"/>
      </c>
      <c r="F265" s="60">
        <f t="shared" si="30"/>
      </c>
      <c r="G265" s="60">
        <f t="shared" si="37"/>
      </c>
      <c r="H265" s="69">
        <f t="shared" si="38"/>
      </c>
    </row>
    <row r="266" spans="1:8" ht="14.25" hidden="1">
      <c r="A266" s="58">
        <f t="shared" si="34"/>
      </c>
      <c r="B266" s="70">
        <f t="shared" si="35"/>
      </c>
      <c r="C266" s="60">
        <f t="shared" si="36"/>
      </c>
      <c r="D266" s="58">
        <f t="shared" si="26"/>
      </c>
      <c r="E266" s="60">
        <f t="shared" si="29"/>
      </c>
      <c r="F266" s="60">
        <f t="shared" si="30"/>
      </c>
      <c r="G266" s="60">
        <f t="shared" si="37"/>
      </c>
      <c r="H266" s="69">
        <f t="shared" si="38"/>
      </c>
    </row>
    <row r="267" spans="1:8" ht="14.25" hidden="1">
      <c r="A267" s="58">
        <f t="shared" si="34"/>
      </c>
      <c r="B267" s="70">
        <f t="shared" si="35"/>
      </c>
      <c r="C267" s="60">
        <f t="shared" si="36"/>
      </c>
      <c r="D267" s="58">
        <f t="shared" si="26"/>
      </c>
      <c r="E267" s="60">
        <f t="shared" si="29"/>
      </c>
      <c r="F267" s="60">
        <f t="shared" si="30"/>
      </c>
      <c r="G267" s="60">
        <f t="shared" si="37"/>
      </c>
      <c r="H267" s="69">
        <f t="shared" si="38"/>
      </c>
    </row>
    <row r="268" spans="1:8" ht="14.25" hidden="1">
      <c r="A268" s="58">
        <f t="shared" si="34"/>
      </c>
      <c r="B268" s="70">
        <f t="shared" si="35"/>
      </c>
      <c r="C268" s="60">
        <f t="shared" si="36"/>
      </c>
      <c r="D268" s="58">
        <f aca="true" t="shared" si="39" ref="D268:D331">IF(B268&lt;&gt;"",IF(B268&gt;=$G$4,D267,0),"")</f>
      </c>
      <c r="E268" s="60">
        <f t="shared" si="29"/>
      </c>
      <c r="F268" s="60">
        <f t="shared" si="30"/>
      </c>
      <c r="G268" s="60">
        <f t="shared" si="37"/>
      </c>
      <c r="H268" s="69">
        <f t="shared" si="38"/>
      </c>
    </row>
    <row r="269" spans="1:8" ht="14.25" hidden="1">
      <c r="A269" s="58">
        <f t="shared" si="34"/>
      </c>
      <c r="B269" s="70">
        <f t="shared" si="35"/>
      </c>
      <c r="C269" s="60">
        <f t="shared" si="36"/>
      </c>
      <c r="D269" s="58">
        <f t="shared" si="39"/>
      </c>
      <c r="E269" s="60">
        <f aca="true" t="shared" si="40" ref="E269:E332">IF(B269&lt;&gt;"",C269*$G$6/12,"")</f>
      </c>
      <c r="F269" s="60">
        <f aca="true" t="shared" si="41" ref="F269:F332">IF(B269&lt;&gt;"",D269-E269,"")</f>
      </c>
      <c r="G269" s="60">
        <f t="shared" si="37"/>
      </c>
      <c r="H269" s="69">
        <f t="shared" si="38"/>
      </c>
    </row>
    <row r="270" spans="1:8" ht="14.25" hidden="1">
      <c r="A270" s="58">
        <f t="shared" si="34"/>
      </c>
      <c r="B270" s="70">
        <f t="shared" si="35"/>
      </c>
      <c r="C270" s="60">
        <f t="shared" si="36"/>
      </c>
      <c r="D270" s="58">
        <f t="shared" si="39"/>
      </c>
      <c r="E270" s="60">
        <f t="shared" si="40"/>
      </c>
      <c r="F270" s="60">
        <f t="shared" si="41"/>
      </c>
      <c r="G270" s="60">
        <f t="shared" si="37"/>
      </c>
      <c r="H270" s="69">
        <f t="shared" si="38"/>
      </c>
    </row>
    <row r="271" spans="1:8" ht="14.25" hidden="1">
      <c r="A271" s="58">
        <f t="shared" si="34"/>
      </c>
      <c r="B271" s="70">
        <f t="shared" si="35"/>
      </c>
      <c r="C271" s="60">
        <f t="shared" si="36"/>
      </c>
      <c r="D271" s="58">
        <f t="shared" si="39"/>
      </c>
      <c r="E271" s="60">
        <f t="shared" si="40"/>
      </c>
      <c r="F271" s="60">
        <f t="shared" si="41"/>
      </c>
      <c r="G271" s="60">
        <f t="shared" si="37"/>
      </c>
      <c r="H271" s="69">
        <f t="shared" si="38"/>
      </c>
    </row>
    <row r="272" spans="1:8" ht="14.25" hidden="1">
      <c r="A272" s="58">
        <f t="shared" si="34"/>
      </c>
      <c r="B272" s="70">
        <f t="shared" si="35"/>
      </c>
      <c r="C272" s="60">
        <f t="shared" si="36"/>
      </c>
      <c r="D272" s="58">
        <f t="shared" si="39"/>
      </c>
      <c r="E272" s="60">
        <f t="shared" si="40"/>
      </c>
      <c r="F272" s="60">
        <f t="shared" si="41"/>
      </c>
      <c r="G272" s="60">
        <f t="shared" si="37"/>
      </c>
      <c r="H272" s="69">
        <f t="shared" si="38"/>
      </c>
    </row>
    <row r="273" spans="1:8" ht="14.25" hidden="1">
      <c r="A273" s="58">
        <f t="shared" si="34"/>
      </c>
      <c r="B273" s="70">
        <f t="shared" si="35"/>
      </c>
      <c r="C273" s="60">
        <f t="shared" si="36"/>
      </c>
      <c r="D273" s="58">
        <f t="shared" si="39"/>
      </c>
      <c r="E273" s="60">
        <f t="shared" si="40"/>
      </c>
      <c r="F273" s="60">
        <f t="shared" si="41"/>
      </c>
      <c r="G273" s="60">
        <f t="shared" si="37"/>
      </c>
      <c r="H273" s="69">
        <f t="shared" si="38"/>
      </c>
    </row>
    <row r="274" spans="1:8" ht="14.25" hidden="1">
      <c r="A274" s="58">
        <f t="shared" si="34"/>
      </c>
      <c r="B274" s="70">
        <f t="shared" si="35"/>
      </c>
      <c r="C274" s="60">
        <f t="shared" si="36"/>
      </c>
      <c r="D274" s="58">
        <f t="shared" si="39"/>
      </c>
      <c r="E274" s="60">
        <f t="shared" si="40"/>
      </c>
      <c r="F274" s="60">
        <f t="shared" si="41"/>
      </c>
      <c r="G274" s="60">
        <f t="shared" si="37"/>
      </c>
      <c r="H274" s="69">
        <f t="shared" si="38"/>
      </c>
    </row>
    <row r="275" spans="1:8" ht="14.25" hidden="1">
      <c r="A275" s="58">
        <f t="shared" si="34"/>
      </c>
      <c r="B275" s="70">
        <f t="shared" si="35"/>
      </c>
      <c r="C275" s="60">
        <f t="shared" si="36"/>
      </c>
      <c r="D275" s="58">
        <f t="shared" si="39"/>
      </c>
      <c r="E275" s="60">
        <f t="shared" si="40"/>
      </c>
      <c r="F275" s="60">
        <f t="shared" si="41"/>
      </c>
      <c r="G275" s="60">
        <f t="shared" si="37"/>
      </c>
      <c r="H275" s="69">
        <f t="shared" si="38"/>
      </c>
    </row>
    <row r="276" spans="1:8" ht="14.25" hidden="1">
      <c r="A276" s="58">
        <f t="shared" si="34"/>
      </c>
      <c r="B276" s="70">
        <f t="shared" si="35"/>
      </c>
      <c r="C276" s="60">
        <f t="shared" si="36"/>
      </c>
      <c r="D276" s="58">
        <f t="shared" si="39"/>
      </c>
      <c r="E276" s="60">
        <f t="shared" si="40"/>
      </c>
      <c r="F276" s="60">
        <f t="shared" si="41"/>
      </c>
      <c r="G276" s="60">
        <f t="shared" si="37"/>
      </c>
      <c r="H276" s="69">
        <f t="shared" si="38"/>
      </c>
    </row>
    <row r="277" spans="1:8" ht="14.25" hidden="1">
      <c r="A277" s="58">
        <f t="shared" si="34"/>
      </c>
      <c r="B277" s="70">
        <f t="shared" si="35"/>
      </c>
      <c r="C277" s="60">
        <f t="shared" si="36"/>
      </c>
      <c r="D277" s="58">
        <f t="shared" si="39"/>
      </c>
      <c r="E277" s="60">
        <f t="shared" si="40"/>
      </c>
      <c r="F277" s="60">
        <f t="shared" si="41"/>
      </c>
      <c r="G277" s="60">
        <f t="shared" si="37"/>
      </c>
      <c r="H277" s="69">
        <f t="shared" si="38"/>
      </c>
    </row>
    <row r="278" spans="1:8" ht="14.25" hidden="1">
      <c r="A278" s="58">
        <f t="shared" si="34"/>
      </c>
      <c r="B278" s="70">
        <f t="shared" si="35"/>
      </c>
      <c r="C278" s="60">
        <f t="shared" si="36"/>
      </c>
      <c r="D278" s="58">
        <f t="shared" si="39"/>
      </c>
      <c r="E278" s="60">
        <f t="shared" si="40"/>
      </c>
      <c r="F278" s="60">
        <f t="shared" si="41"/>
      </c>
      <c r="G278" s="60">
        <f t="shared" si="37"/>
      </c>
      <c r="H278" s="69">
        <f t="shared" si="38"/>
      </c>
    </row>
    <row r="279" spans="1:8" ht="14.25" hidden="1">
      <c r="A279" s="58">
        <f t="shared" si="34"/>
      </c>
      <c r="B279" s="70">
        <f t="shared" si="35"/>
      </c>
      <c r="C279" s="60">
        <f t="shared" si="36"/>
      </c>
      <c r="D279" s="58">
        <f t="shared" si="39"/>
      </c>
      <c r="E279" s="60">
        <f t="shared" si="40"/>
      </c>
      <c r="F279" s="60">
        <f t="shared" si="41"/>
      </c>
      <c r="G279" s="60">
        <f t="shared" si="37"/>
      </c>
      <c r="H279" s="69">
        <f t="shared" si="38"/>
      </c>
    </row>
    <row r="280" spans="1:8" ht="14.25" hidden="1">
      <c r="A280" s="58">
        <f t="shared" si="34"/>
      </c>
      <c r="B280" s="70">
        <f t="shared" si="35"/>
      </c>
      <c r="C280" s="60">
        <f t="shared" si="36"/>
      </c>
      <c r="D280" s="58">
        <f t="shared" si="39"/>
      </c>
      <c r="E280" s="60">
        <f t="shared" si="40"/>
      </c>
      <c r="F280" s="60">
        <f t="shared" si="41"/>
      </c>
      <c r="G280" s="60">
        <f t="shared" si="37"/>
      </c>
      <c r="H280" s="69">
        <f t="shared" si="38"/>
      </c>
    </row>
    <row r="281" spans="1:8" ht="14.25" hidden="1">
      <c r="A281" s="58">
        <f t="shared" si="34"/>
      </c>
      <c r="B281" s="70">
        <f t="shared" si="35"/>
      </c>
      <c r="C281" s="60">
        <f t="shared" si="36"/>
      </c>
      <c r="D281" s="58">
        <f t="shared" si="39"/>
      </c>
      <c r="E281" s="60">
        <f t="shared" si="40"/>
      </c>
      <c r="F281" s="60">
        <f t="shared" si="41"/>
      </c>
      <c r="G281" s="60">
        <f t="shared" si="37"/>
      </c>
      <c r="H281" s="69">
        <f t="shared" si="38"/>
      </c>
    </row>
    <row r="282" spans="1:8" ht="14.25" hidden="1">
      <c r="A282" s="58">
        <f t="shared" si="34"/>
      </c>
      <c r="B282" s="70">
        <f t="shared" si="35"/>
      </c>
      <c r="C282" s="60">
        <f t="shared" si="36"/>
      </c>
      <c r="D282" s="58">
        <f t="shared" si="39"/>
      </c>
      <c r="E282" s="60">
        <f t="shared" si="40"/>
      </c>
      <c r="F282" s="60">
        <f t="shared" si="41"/>
      </c>
      <c r="G282" s="60">
        <f t="shared" si="37"/>
      </c>
      <c r="H282" s="69">
        <f t="shared" si="38"/>
      </c>
    </row>
    <row r="283" spans="1:8" ht="14.25" hidden="1">
      <c r="A283" s="58">
        <f t="shared" si="34"/>
      </c>
      <c r="B283" s="70">
        <f t="shared" si="35"/>
      </c>
      <c r="C283" s="60">
        <f t="shared" si="36"/>
      </c>
      <c r="D283" s="58">
        <f t="shared" si="39"/>
      </c>
      <c r="E283" s="60">
        <f t="shared" si="40"/>
      </c>
      <c r="F283" s="60">
        <f t="shared" si="41"/>
      </c>
      <c r="G283" s="60">
        <f t="shared" si="37"/>
      </c>
      <c r="H283" s="69">
        <f t="shared" si="38"/>
      </c>
    </row>
    <row r="284" spans="1:8" ht="14.25" hidden="1">
      <c r="A284" s="58">
        <f t="shared" si="34"/>
      </c>
      <c r="B284" s="70">
        <f t="shared" si="35"/>
      </c>
      <c r="C284" s="60">
        <f t="shared" si="36"/>
      </c>
      <c r="D284" s="58">
        <f t="shared" si="39"/>
      </c>
      <c r="E284" s="60">
        <f t="shared" si="40"/>
      </c>
      <c r="F284" s="60">
        <f t="shared" si="41"/>
      </c>
      <c r="G284" s="60">
        <f t="shared" si="37"/>
      </c>
      <c r="H284" s="69">
        <f t="shared" si="38"/>
      </c>
    </row>
    <row r="285" spans="1:8" ht="14.25" hidden="1">
      <c r="A285" s="58">
        <f t="shared" si="34"/>
      </c>
      <c r="B285" s="70">
        <f t="shared" si="35"/>
      </c>
      <c r="C285" s="60">
        <f t="shared" si="36"/>
      </c>
      <c r="D285" s="58">
        <f t="shared" si="39"/>
      </c>
      <c r="E285" s="60">
        <f t="shared" si="40"/>
      </c>
      <c r="F285" s="60">
        <f t="shared" si="41"/>
      </c>
      <c r="G285" s="60">
        <f t="shared" si="37"/>
      </c>
      <c r="H285" s="69">
        <f t="shared" si="38"/>
      </c>
    </row>
    <row r="286" spans="1:8" ht="14.25" hidden="1">
      <c r="A286" s="58">
        <f t="shared" si="34"/>
      </c>
      <c r="B286" s="70">
        <f t="shared" si="35"/>
      </c>
      <c r="C286" s="60">
        <f t="shared" si="36"/>
      </c>
      <c r="D286" s="58">
        <f t="shared" si="39"/>
      </c>
      <c r="E286" s="60">
        <f t="shared" si="40"/>
      </c>
      <c r="F286" s="60">
        <f t="shared" si="41"/>
      </c>
      <c r="G286" s="60">
        <f t="shared" si="37"/>
      </c>
      <c r="H286" s="69">
        <f t="shared" si="38"/>
      </c>
    </row>
    <row r="287" spans="1:8" ht="14.25" hidden="1">
      <c r="A287" s="58">
        <f t="shared" si="34"/>
      </c>
      <c r="B287" s="70">
        <f t="shared" si="35"/>
      </c>
      <c r="C287" s="60">
        <f t="shared" si="36"/>
      </c>
      <c r="D287" s="58">
        <f t="shared" si="39"/>
      </c>
      <c r="E287" s="60">
        <f t="shared" si="40"/>
      </c>
      <c r="F287" s="60">
        <f t="shared" si="41"/>
      </c>
      <c r="G287" s="60">
        <f t="shared" si="37"/>
      </c>
      <c r="H287" s="69">
        <f t="shared" si="38"/>
      </c>
    </row>
    <row r="288" spans="1:8" ht="14.25" hidden="1">
      <c r="A288" s="58">
        <f t="shared" si="34"/>
      </c>
      <c r="B288" s="70">
        <f t="shared" si="35"/>
      </c>
      <c r="C288" s="60">
        <f t="shared" si="36"/>
      </c>
      <c r="D288" s="58">
        <f t="shared" si="39"/>
      </c>
      <c r="E288" s="60">
        <f t="shared" si="40"/>
      </c>
      <c r="F288" s="60">
        <f t="shared" si="41"/>
      </c>
      <c r="G288" s="60">
        <f t="shared" si="37"/>
      </c>
      <c r="H288" s="69">
        <f t="shared" si="38"/>
      </c>
    </row>
    <row r="289" spans="1:8" ht="14.25" hidden="1">
      <c r="A289" s="58">
        <f t="shared" si="34"/>
      </c>
      <c r="B289" s="70">
        <f t="shared" si="35"/>
      </c>
      <c r="C289" s="60">
        <f t="shared" si="36"/>
      </c>
      <c r="D289" s="58">
        <f t="shared" si="39"/>
      </c>
      <c r="E289" s="60">
        <f t="shared" si="40"/>
      </c>
      <c r="F289" s="60">
        <f t="shared" si="41"/>
      </c>
      <c r="G289" s="60">
        <f t="shared" si="37"/>
      </c>
      <c r="H289" s="69">
        <f t="shared" si="38"/>
      </c>
    </row>
    <row r="290" spans="1:8" ht="14.25" hidden="1">
      <c r="A290" s="58">
        <f t="shared" si="34"/>
      </c>
      <c r="B290" s="70">
        <f t="shared" si="35"/>
      </c>
      <c r="C290" s="60">
        <f t="shared" si="36"/>
      </c>
      <c r="D290" s="58">
        <f t="shared" si="39"/>
      </c>
      <c r="E290" s="60">
        <f t="shared" si="40"/>
      </c>
      <c r="F290" s="60">
        <f t="shared" si="41"/>
      </c>
      <c r="G290" s="60">
        <f t="shared" si="37"/>
      </c>
      <c r="H290" s="69">
        <f t="shared" si="38"/>
      </c>
    </row>
    <row r="291" spans="1:8" ht="14.25" hidden="1">
      <c r="A291" s="58">
        <f t="shared" si="34"/>
      </c>
      <c r="B291" s="70">
        <f t="shared" si="35"/>
      </c>
      <c r="C291" s="60">
        <f t="shared" si="36"/>
      </c>
      <c r="D291" s="58">
        <f t="shared" si="39"/>
      </c>
      <c r="E291" s="60">
        <f t="shared" si="40"/>
      </c>
      <c r="F291" s="60">
        <f t="shared" si="41"/>
      </c>
      <c r="G291" s="60">
        <f t="shared" si="37"/>
      </c>
      <c r="H291" s="69">
        <f t="shared" si="38"/>
      </c>
    </row>
    <row r="292" spans="1:8" ht="14.25" hidden="1">
      <c r="A292" s="58">
        <f t="shared" si="34"/>
      </c>
      <c r="B292" s="70">
        <f t="shared" si="35"/>
      </c>
      <c r="C292" s="60">
        <f t="shared" si="36"/>
      </c>
      <c r="D292" s="58">
        <f t="shared" si="39"/>
      </c>
      <c r="E292" s="60">
        <f t="shared" si="40"/>
      </c>
      <c r="F292" s="60">
        <f t="shared" si="41"/>
      </c>
      <c r="G292" s="60">
        <f t="shared" si="37"/>
      </c>
      <c r="H292" s="69">
        <f t="shared" si="38"/>
      </c>
    </row>
    <row r="293" spans="1:8" ht="14.25" hidden="1">
      <c r="A293" s="58">
        <f t="shared" si="34"/>
      </c>
      <c r="B293" s="70">
        <f t="shared" si="35"/>
      </c>
      <c r="C293" s="60">
        <f t="shared" si="36"/>
      </c>
      <c r="D293" s="58">
        <f t="shared" si="39"/>
      </c>
      <c r="E293" s="60">
        <f t="shared" si="40"/>
      </c>
      <c r="F293" s="60">
        <f t="shared" si="41"/>
      </c>
      <c r="G293" s="60">
        <f t="shared" si="37"/>
      </c>
      <c r="H293" s="69">
        <f t="shared" si="38"/>
      </c>
    </row>
    <row r="294" spans="1:8" ht="14.25" hidden="1">
      <c r="A294" s="58">
        <f t="shared" si="34"/>
      </c>
      <c r="B294" s="70">
        <f t="shared" si="35"/>
      </c>
      <c r="C294" s="60">
        <f t="shared" si="36"/>
      </c>
      <c r="D294" s="58">
        <f t="shared" si="39"/>
      </c>
      <c r="E294" s="60">
        <f t="shared" si="40"/>
      </c>
      <c r="F294" s="60">
        <f t="shared" si="41"/>
      </c>
      <c r="G294" s="60">
        <f t="shared" si="37"/>
      </c>
      <c r="H294" s="69">
        <f t="shared" si="38"/>
      </c>
    </row>
    <row r="295" spans="1:8" ht="14.25" hidden="1">
      <c r="A295" s="58">
        <f t="shared" si="34"/>
      </c>
      <c r="B295" s="70">
        <f t="shared" si="35"/>
      </c>
      <c r="C295" s="60">
        <f t="shared" si="36"/>
      </c>
      <c r="D295" s="58">
        <f t="shared" si="39"/>
      </c>
      <c r="E295" s="60">
        <f t="shared" si="40"/>
      </c>
      <c r="F295" s="60">
        <f t="shared" si="41"/>
      </c>
      <c r="G295" s="60">
        <f t="shared" si="37"/>
      </c>
      <c r="H295" s="69">
        <f t="shared" si="38"/>
      </c>
    </row>
    <row r="296" spans="1:8" ht="14.25" hidden="1">
      <c r="A296" s="58">
        <f t="shared" si="34"/>
      </c>
      <c r="B296" s="70">
        <f t="shared" si="35"/>
      </c>
      <c r="C296" s="60">
        <f t="shared" si="36"/>
      </c>
      <c r="D296" s="58">
        <f t="shared" si="39"/>
      </c>
      <c r="E296" s="60">
        <f t="shared" si="40"/>
      </c>
      <c r="F296" s="60">
        <f t="shared" si="41"/>
      </c>
      <c r="G296" s="60">
        <f t="shared" si="37"/>
      </c>
      <c r="H296" s="69">
        <f t="shared" si="38"/>
      </c>
    </row>
    <row r="297" spans="1:8" ht="14.25" hidden="1">
      <c r="A297" s="58">
        <f t="shared" si="34"/>
      </c>
      <c r="B297" s="70">
        <f t="shared" si="35"/>
      </c>
      <c r="C297" s="60">
        <f t="shared" si="36"/>
      </c>
      <c r="D297" s="58">
        <f t="shared" si="39"/>
      </c>
      <c r="E297" s="60">
        <f t="shared" si="40"/>
      </c>
      <c r="F297" s="60">
        <f t="shared" si="41"/>
      </c>
      <c r="G297" s="60">
        <f t="shared" si="37"/>
      </c>
      <c r="H297" s="69">
        <f t="shared" si="38"/>
      </c>
    </row>
    <row r="298" spans="1:8" ht="14.25" hidden="1">
      <c r="A298" s="58">
        <f t="shared" si="34"/>
      </c>
      <c r="B298" s="70">
        <f t="shared" si="35"/>
      </c>
      <c r="C298" s="60">
        <f t="shared" si="36"/>
      </c>
      <c r="D298" s="58">
        <f t="shared" si="39"/>
      </c>
      <c r="E298" s="60">
        <f t="shared" si="40"/>
      </c>
      <c r="F298" s="60">
        <f t="shared" si="41"/>
      </c>
      <c r="G298" s="60">
        <f t="shared" si="37"/>
      </c>
      <c r="H298" s="69">
        <f t="shared" si="38"/>
      </c>
    </row>
    <row r="299" spans="1:8" ht="14.25" hidden="1">
      <c r="A299" s="58">
        <f t="shared" si="34"/>
      </c>
      <c r="B299" s="70">
        <f t="shared" si="35"/>
      </c>
      <c r="C299" s="60">
        <f t="shared" si="36"/>
      </c>
      <c r="D299" s="58">
        <f t="shared" si="39"/>
      </c>
      <c r="E299" s="60">
        <f t="shared" si="40"/>
      </c>
      <c r="F299" s="60">
        <f t="shared" si="41"/>
      </c>
      <c r="G299" s="60">
        <f t="shared" si="37"/>
      </c>
      <c r="H299" s="69">
        <f t="shared" si="38"/>
      </c>
    </row>
    <row r="300" spans="1:8" ht="14.25" hidden="1">
      <c r="A300" s="58">
        <f t="shared" si="34"/>
      </c>
      <c r="B300" s="70">
        <f t="shared" si="35"/>
      </c>
      <c r="C300" s="60">
        <f t="shared" si="36"/>
      </c>
      <c r="D300" s="58">
        <f t="shared" si="39"/>
      </c>
      <c r="E300" s="60">
        <f t="shared" si="40"/>
      </c>
      <c r="F300" s="60">
        <f t="shared" si="41"/>
      </c>
      <c r="G300" s="60">
        <f t="shared" si="37"/>
      </c>
      <c r="H300" s="69">
        <f t="shared" si="38"/>
      </c>
    </row>
    <row r="301" spans="1:8" ht="14.25" hidden="1">
      <c r="A301" s="58">
        <f t="shared" si="34"/>
      </c>
      <c r="B301" s="70">
        <f t="shared" si="35"/>
      </c>
      <c r="C301" s="60">
        <f t="shared" si="36"/>
      </c>
      <c r="D301" s="58">
        <f t="shared" si="39"/>
      </c>
      <c r="E301" s="60">
        <f t="shared" si="40"/>
      </c>
      <c r="F301" s="60">
        <f t="shared" si="41"/>
      </c>
      <c r="G301" s="60">
        <f t="shared" si="37"/>
      </c>
      <c r="H301" s="69">
        <f t="shared" si="38"/>
      </c>
    </row>
    <row r="302" spans="1:8" ht="14.25" hidden="1">
      <c r="A302" s="58">
        <f t="shared" si="34"/>
      </c>
      <c r="B302" s="70">
        <f t="shared" si="35"/>
      </c>
      <c r="C302" s="60">
        <f t="shared" si="36"/>
      </c>
      <c r="D302" s="58">
        <f t="shared" si="39"/>
      </c>
      <c r="E302" s="60">
        <f t="shared" si="40"/>
      </c>
      <c r="F302" s="60">
        <f t="shared" si="41"/>
      </c>
      <c r="G302" s="60">
        <f t="shared" si="37"/>
      </c>
      <c r="H302" s="69">
        <f t="shared" si="38"/>
      </c>
    </row>
    <row r="303" spans="1:8" ht="14.25" hidden="1">
      <c r="A303" s="58">
        <f t="shared" si="34"/>
      </c>
      <c r="B303" s="70">
        <f t="shared" si="35"/>
      </c>
      <c r="C303" s="60">
        <f t="shared" si="36"/>
      </c>
      <c r="D303" s="58">
        <f t="shared" si="39"/>
      </c>
      <c r="E303" s="60">
        <f t="shared" si="40"/>
      </c>
      <c r="F303" s="60">
        <f t="shared" si="41"/>
      </c>
      <c r="G303" s="60">
        <f t="shared" si="37"/>
      </c>
      <c r="H303" s="69">
        <f t="shared" si="38"/>
      </c>
    </row>
    <row r="304" spans="1:8" ht="14.25" hidden="1">
      <c r="A304" s="58">
        <f t="shared" si="34"/>
      </c>
      <c r="B304" s="70">
        <f t="shared" si="35"/>
      </c>
      <c r="C304" s="60">
        <f t="shared" si="36"/>
      </c>
      <c r="D304" s="58">
        <f t="shared" si="39"/>
      </c>
      <c r="E304" s="60">
        <f t="shared" si="40"/>
      </c>
      <c r="F304" s="60">
        <f t="shared" si="41"/>
      </c>
      <c r="G304" s="60">
        <f t="shared" si="37"/>
      </c>
      <c r="H304" s="69">
        <f t="shared" si="38"/>
      </c>
    </row>
    <row r="305" spans="1:8" ht="14.25" hidden="1">
      <c r="A305" s="58">
        <f t="shared" si="34"/>
      </c>
      <c r="B305" s="70">
        <f t="shared" si="35"/>
      </c>
      <c r="C305" s="60">
        <f t="shared" si="36"/>
      </c>
      <c r="D305" s="58">
        <f t="shared" si="39"/>
      </c>
      <c r="E305" s="60">
        <f t="shared" si="40"/>
      </c>
      <c r="F305" s="60">
        <f t="shared" si="41"/>
      </c>
      <c r="G305" s="60">
        <f t="shared" si="37"/>
      </c>
      <c r="H305" s="69">
        <f t="shared" si="38"/>
      </c>
    </row>
    <row r="306" spans="1:8" ht="14.25" hidden="1">
      <c r="A306" s="58">
        <f t="shared" si="34"/>
      </c>
      <c r="B306" s="70">
        <f t="shared" si="35"/>
      </c>
      <c r="C306" s="60">
        <f t="shared" si="36"/>
      </c>
      <c r="D306" s="58">
        <f t="shared" si="39"/>
      </c>
      <c r="E306" s="60">
        <f t="shared" si="40"/>
      </c>
      <c r="F306" s="60">
        <f t="shared" si="41"/>
      </c>
      <c r="G306" s="60">
        <f t="shared" si="37"/>
      </c>
      <c r="H306" s="69">
        <f t="shared" si="38"/>
      </c>
    </row>
    <row r="307" spans="1:8" ht="14.25" hidden="1">
      <c r="A307" s="58">
        <f t="shared" si="34"/>
      </c>
      <c r="B307" s="70">
        <f t="shared" si="35"/>
      </c>
      <c r="C307" s="60">
        <f t="shared" si="36"/>
      </c>
      <c r="D307" s="58">
        <f t="shared" si="39"/>
      </c>
      <c r="E307" s="60">
        <f t="shared" si="40"/>
      </c>
      <c r="F307" s="60">
        <f t="shared" si="41"/>
      </c>
      <c r="G307" s="60">
        <f t="shared" si="37"/>
      </c>
      <c r="H307" s="69">
        <f t="shared" si="38"/>
      </c>
    </row>
    <row r="308" spans="1:8" ht="14.25" hidden="1">
      <c r="A308" s="58">
        <f t="shared" si="34"/>
      </c>
      <c r="B308" s="70">
        <f t="shared" si="35"/>
      </c>
      <c r="C308" s="60">
        <f t="shared" si="36"/>
      </c>
      <c r="D308" s="58">
        <f t="shared" si="39"/>
      </c>
      <c r="E308" s="60">
        <f t="shared" si="40"/>
      </c>
      <c r="F308" s="60">
        <f t="shared" si="41"/>
      </c>
      <c r="G308" s="60">
        <f t="shared" si="37"/>
      </c>
      <c r="H308" s="69">
        <f t="shared" si="38"/>
      </c>
    </row>
    <row r="309" spans="1:8" ht="14.25" hidden="1">
      <c r="A309" s="58">
        <f t="shared" si="34"/>
      </c>
      <c r="B309" s="70">
        <f t="shared" si="35"/>
      </c>
      <c r="C309" s="60">
        <f t="shared" si="36"/>
      </c>
      <c r="D309" s="58">
        <f t="shared" si="39"/>
      </c>
      <c r="E309" s="60">
        <f t="shared" si="40"/>
      </c>
      <c r="F309" s="60">
        <f t="shared" si="41"/>
      </c>
      <c r="G309" s="60">
        <f t="shared" si="37"/>
      </c>
      <c r="H309" s="69">
        <f t="shared" si="38"/>
      </c>
    </row>
    <row r="310" spans="1:8" ht="14.25" hidden="1">
      <c r="A310" s="58">
        <f t="shared" si="34"/>
      </c>
      <c r="B310" s="70">
        <f t="shared" si="35"/>
      </c>
      <c r="C310" s="60">
        <f t="shared" si="36"/>
      </c>
      <c r="D310" s="58">
        <f t="shared" si="39"/>
      </c>
      <c r="E310" s="60">
        <f>SUM(E11:E309)</f>
        <v>1488896.161046787</v>
      </c>
      <c r="F310" s="60">
        <f t="shared" si="41"/>
      </c>
      <c r="G310" s="60">
        <f t="shared" si="37"/>
      </c>
      <c r="H310" s="69">
        <f t="shared" si="38"/>
      </c>
    </row>
    <row r="311" spans="1:8" ht="14.25" hidden="1">
      <c r="A311" s="58">
        <f t="shared" si="34"/>
      </c>
      <c r="B311" s="70">
        <f t="shared" si="35"/>
      </c>
      <c r="C311" s="60">
        <f t="shared" si="36"/>
      </c>
      <c r="D311" s="58">
        <f t="shared" si="39"/>
      </c>
      <c r="E311" s="60">
        <f t="shared" si="40"/>
      </c>
      <c r="F311" s="60">
        <f t="shared" si="41"/>
      </c>
      <c r="G311" s="60">
        <f t="shared" si="37"/>
      </c>
      <c r="H311" s="69">
        <f t="shared" si="38"/>
      </c>
    </row>
    <row r="312" spans="1:8" ht="14.25" hidden="1">
      <c r="A312" s="58">
        <f t="shared" si="34"/>
      </c>
      <c r="B312" s="70">
        <f t="shared" si="35"/>
      </c>
      <c r="C312" s="60">
        <f t="shared" si="36"/>
      </c>
      <c r="D312" s="58">
        <f t="shared" si="39"/>
      </c>
      <c r="E312" s="60">
        <f t="shared" si="40"/>
      </c>
      <c r="F312" s="60">
        <f t="shared" si="41"/>
      </c>
      <c r="G312" s="60">
        <f t="shared" si="37"/>
      </c>
      <c r="H312" s="69">
        <f t="shared" si="38"/>
      </c>
    </row>
    <row r="313" spans="1:8" ht="14.25" hidden="1">
      <c r="A313" s="58">
        <f t="shared" si="34"/>
      </c>
      <c r="B313" s="70">
        <f t="shared" si="35"/>
      </c>
      <c r="C313" s="60">
        <f t="shared" si="36"/>
      </c>
      <c r="D313" s="58">
        <f t="shared" si="39"/>
      </c>
      <c r="E313" s="60">
        <f t="shared" si="40"/>
      </c>
      <c r="F313" s="60">
        <f t="shared" si="41"/>
      </c>
      <c r="G313" s="60">
        <f t="shared" si="37"/>
      </c>
      <c r="H313" s="69">
        <f t="shared" si="38"/>
      </c>
    </row>
    <row r="314" spans="1:8" ht="14.25" hidden="1">
      <c r="A314" s="58">
        <f t="shared" si="34"/>
      </c>
      <c r="B314" s="70">
        <f t="shared" si="35"/>
      </c>
      <c r="C314" s="60">
        <f t="shared" si="36"/>
      </c>
      <c r="D314" s="58">
        <f t="shared" si="39"/>
      </c>
      <c r="E314" s="60">
        <f t="shared" si="40"/>
      </c>
      <c r="F314" s="60">
        <f t="shared" si="41"/>
      </c>
      <c r="G314" s="60">
        <f t="shared" si="37"/>
      </c>
      <c r="H314" s="69">
        <f t="shared" si="38"/>
      </c>
    </row>
    <row r="315" spans="1:8" ht="14.25" hidden="1">
      <c r="A315" s="58">
        <f aca="true" t="shared" si="42" ref="A315:A370">IF(G314&lt;=0,"",IF(G314="","",A314+1))</f>
      </c>
      <c r="B315" s="70">
        <f aca="true" t="shared" si="43" ref="B315:B370">IF(A315&lt;&gt;"",DATE(YEAR(B314),MONTH(B314)+1,1),"")</f>
      </c>
      <c r="C315" s="60">
        <f aca="true" t="shared" si="44" ref="C315:C370">IF(B315&lt;&gt;"",IF(MONTH(B315)=4,ROUND(G314,0),G314),"")</f>
      </c>
      <c r="D315" s="58">
        <f t="shared" si="39"/>
      </c>
      <c r="E315" s="60">
        <f t="shared" si="40"/>
      </c>
      <c r="F315" s="60">
        <f t="shared" si="41"/>
      </c>
      <c r="G315" s="60">
        <f aca="true" t="shared" si="45" ref="G315:G370">IF(B315&lt;&gt;"",C315-F315,"")</f>
      </c>
      <c r="H315" s="69">
        <f aca="true" t="shared" si="46" ref="H315:H370">IF(A315&lt;&gt;"",DATE(YEAR(H314),MONTH(H314)+1,1),"")</f>
      </c>
    </row>
    <row r="316" spans="1:8" ht="14.25" hidden="1">
      <c r="A316" s="58">
        <f t="shared" si="42"/>
      </c>
      <c r="B316" s="70">
        <f t="shared" si="43"/>
      </c>
      <c r="C316" s="60">
        <f t="shared" si="44"/>
      </c>
      <c r="D316" s="58">
        <f t="shared" si="39"/>
      </c>
      <c r="E316" s="60">
        <f t="shared" si="40"/>
      </c>
      <c r="F316" s="60">
        <f t="shared" si="41"/>
      </c>
      <c r="G316" s="60">
        <f t="shared" si="45"/>
      </c>
      <c r="H316" s="69">
        <f t="shared" si="46"/>
      </c>
    </row>
    <row r="317" spans="1:8" ht="14.25" hidden="1">
      <c r="A317" s="58">
        <f t="shared" si="42"/>
      </c>
      <c r="B317" s="70">
        <f t="shared" si="43"/>
      </c>
      <c r="C317" s="60">
        <f t="shared" si="44"/>
      </c>
      <c r="D317" s="58">
        <f t="shared" si="39"/>
      </c>
      <c r="E317" s="60">
        <f t="shared" si="40"/>
      </c>
      <c r="F317" s="60">
        <f t="shared" si="41"/>
      </c>
      <c r="G317" s="60">
        <f t="shared" si="45"/>
      </c>
      <c r="H317" s="69">
        <f t="shared" si="46"/>
      </c>
    </row>
    <row r="318" spans="1:8" ht="14.25" hidden="1">
      <c r="A318" s="58">
        <f t="shared" si="42"/>
      </c>
      <c r="B318" s="70">
        <f t="shared" si="43"/>
      </c>
      <c r="C318" s="60">
        <f t="shared" si="44"/>
      </c>
      <c r="D318" s="58">
        <f t="shared" si="39"/>
      </c>
      <c r="E318" s="60">
        <f t="shared" si="40"/>
      </c>
      <c r="F318" s="60">
        <f t="shared" si="41"/>
      </c>
      <c r="G318" s="60">
        <f t="shared" si="45"/>
      </c>
      <c r="H318" s="69">
        <f t="shared" si="46"/>
      </c>
    </row>
    <row r="319" spans="1:8" ht="14.25" hidden="1">
      <c r="A319" s="58">
        <f t="shared" si="42"/>
      </c>
      <c r="B319" s="70">
        <f t="shared" si="43"/>
      </c>
      <c r="C319" s="60">
        <f t="shared" si="44"/>
      </c>
      <c r="D319" s="58">
        <f t="shared" si="39"/>
      </c>
      <c r="E319" s="60">
        <f t="shared" si="40"/>
      </c>
      <c r="F319" s="60">
        <f t="shared" si="41"/>
      </c>
      <c r="G319" s="60">
        <f t="shared" si="45"/>
      </c>
      <c r="H319" s="69">
        <f t="shared" si="46"/>
      </c>
    </row>
    <row r="320" spans="1:8" ht="14.25" hidden="1">
      <c r="A320" s="58">
        <f t="shared" si="42"/>
      </c>
      <c r="B320" s="70">
        <f t="shared" si="43"/>
      </c>
      <c r="C320" s="60">
        <f t="shared" si="44"/>
      </c>
      <c r="D320" s="58">
        <f t="shared" si="39"/>
      </c>
      <c r="E320" s="60">
        <f t="shared" si="40"/>
      </c>
      <c r="F320" s="60">
        <f t="shared" si="41"/>
      </c>
      <c r="G320" s="60">
        <f t="shared" si="45"/>
      </c>
      <c r="H320" s="69">
        <f t="shared" si="46"/>
      </c>
    </row>
    <row r="321" spans="1:8" ht="14.25" hidden="1">
      <c r="A321" s="58">
        <f t="shared" si="42"/>
      </c>
      <c r="B321" s="70">
        <f t="shared" si="43"/>
      </c>
      <c r="C321" s="60">
        <f t="shared" si="44"/>
      </c>
      <c r="D321" s="58">
        <f t="shared" si="39"/>
      </c>
      <c r="E321" s="60">
        <f t="shared" si="40"/>
      </c>
      <c r="F321" s="60">
        <f t="shared" si="41"/>
      </c>
      <c r="G321" s="60">
        <f t="shared" si="45"/>
      </c>
      <c r="H321" s="69">
        <f t="shared" si="46"/>
      </c>
    </row>
    <row r="322" spans="1:8" ht="14.25" hidden="1">
      <c r="A322" s="58">
        <f t="shared" si="42"/>
      </c>
      <c r="B322" s="70">
        <f t="shared" si="43"/>
      </c>
      <c r="C322" s="60">
        <f t="shared" si="44"/>
      </c>
      <c r="D322" s="58">
        <f t="shared" si="39"/>
      </c>
      <c r="E322" s="60">
        <f t="shared" si="40"/>
      </c>
      <c r="F322" s="60">
        <f t="shared" si="41"/>
      </c>
      <c r="G322" s="60">
        <f t="shared" si="45"/>
      </c>
      <c r="H322" s="69">
        <f t="shared" si="46"/>
      </c>
    </row>
    <row r="323" spans="1:8" ht="14.25" hidden="1">
      <c r="A323" s="58">
        <f t="shared" si="42"/>
      </c>
      <c r="B323" s="70">
        <f t="shared" si="43"/>
      </c>
      <c r="C323" s="60">
        <f t="shared" si="44"/>
      </c>
      <c r="D323" s="58">
        <f t="shared" si="39"/>
      </c>
      <c r="E323" s="60">
        <f t="shared" si="40"/>
      </c>
      <c r="F323" s="60">
        <f t="shared" si="41"/>
      </c>
      <c r="G323" s="60">
        <f t="shared" si="45"/>
      </c>
      <c r="H323" s="69">
        <f t="shared" si="46"/>
      </c>
    </row>
    <row r="324" spans="1:8" ht="14.25" hidden="1">
      <c r="A324" s="58">
        <f t="shared" si="42"/>
      </c>
      <c r="B324" s="70">
        <f t="shared" si="43"/>
      </c>
      <c r="C324" s="60">
        <f t="shared" si="44"/>
      </c>
      <c r="D324" s="58">
        <f t="shared" si="39"/>
      </c>
      <c r="E324" s="60">
        <f t="shared" si="40"/>
      </c>
      <c r="F324" s="60">
        <f t="shared" si="41"/>
      </c>
      <c r="G324" s="60">
        <f t="shared" si="45"/>
      </c>
      <c r="H324" s="69">
        <f t="shared" si="46"/>
      </c>
    </row>
    <row r="325" spans="1:8" ht="14.25" hidden="1">
      <c r="A325" s="58">
        <f t="shared" si="42"/>
      </c>
      <c r="B325" s="70">
        <f t="shared" si="43"/>
      </c>
      <c r="C325" s="60">
        <f t="shared" si="44"/>
      </c>
      <c r="D325" s="58">
        <f t="shared" si="39"/>
      </c>
      <c r="E325" s="60">
        <f t="shared" si="40"/>
      </c>
      <c r="F325" s="60">
        <f t="shared" si="41"/>
      </c>
      <c r="G325" s="60">
        <f t="shared" si="45"/>
      </c>
      <c r="H325" s="69">
        <f t="shared" si="46"/>
      </c>
    </row>
    <row r="326" spans="1:8" ht="14.25" hidden="1">
      <c r="A326" s="58">
        <f t="shared" si="42"/>
      </c>
      <c r="B326" s="70">
        <f t="shared" si="43"/>
      </c>
      <c r="C326" s="60">
        <f t="shared" si="44"/>
      </c>
      <c r="D326" s="58">
        <f t="shared" si="39"/>
      </c>
      <c r="E326" s="60">
        <f t="shared" si="40"/>
      </c>
      <c r="F326" s="60">
        <f t="shared" si="41"/>
      </c>
      <c r="G326" s="60">
        <f t="shared" si="45"/>
      </c>
      <c r="H326" s="69">
        <f t="shared" si="46"/>
      </c>
    </row>
    <row r="327" spans="1:8" ht="14.25" hidden="1">
      <c r="A327" s="58">
        <f t="shared" si="42"/>
      </c>
      <c r="B327" s="70">
        <f t="shared" si="43"/>
      </c>
      <c r="C327" s="60">
        <f t="shared" si="44"/>
      </c>
      <c r="D327" s="58">
        <f t="shared" si="39"/>
      </c>
      <c r="E327" s="60">
        <f t="shared" si="40"/>
      </c>
      <c r="F327" s="60">
        <f t="shared" si="41"/>
      </c>
      <c r="G327" s="60">
        <f t="shared" si="45"/>
      </c>
      <c r="H327" s="69">
        <f t="shared" si="46"/>
      </c>
    </row>
    <row r="328" spans="1:8" ht="14.25" hidden="1">
      <c r="A328" s="58">
        <f t="shared" si="42"/>
      </c>
      <c r="B328" s="70">
        <f t="shared" si="43"/>
      </c>
      <c r="C328" s="60">
        <f t="shared" si="44"/>
      </c>
      <c r="D328" s="58">
        <f t="shared" si="39"/>
      </c>
      <c r="E328" s="60">
        <f t="shared" si="40"/>
      </c>
      <c r="F328" s="60">
        <f t="shared" si="41"/>
      </c>
      <c r="G328" s="60">
        <f t="shared" si="45"/>
      </c>
      <c r="H328" s="69">
        <f t="shared" si="46"/>
      </c>
    </row>
    <row r="329" spans="1:8" ht="14.25" hidden="1">
      <c r="A329" s="58">
        <f t="shared" si="42"/>
      </c>
      <c r="B329" s="70">
        <f t="shared" si="43"/>
      </c>
      <c r="C329" s="60">
        <f t="shared" si="44"/>
      </c>
      <c r="D329" s="58">
        <f t="shared" si="39"/>
      </c>
      <c r="E329" s="60">
        <f t="shared" si="40"/>
      </c>
      <c r="F329" s="60">
        <f t="shared" si="41"/>
      </c>
      <c r="G329" s="60">
        <f t="shared" si="45"/>
      </c>
      <c r="H329" s="69">
        <f t="shared" si="46"/>
      </c>
    </row>
    <row r="330" spans="1:8" ht="14.25" hidden="1">
      <c r="A330" s="58">
        <f t="shared" si="42"/>
      </c>
      <c r="B330" s="70">
        <f t="shared" si="43"/>
      </c>
      <c r="C330" s="60">
        <f t="shared" si="44"/>
      </c>
      <c r="D330" s="58">
        <f t="shared" si="39"/>
      </c>
      <c r="E330" s="60">
        <f t="shared" si="40"/>
      </c>
      <c r="F330" s="60">
        <f t="shared" si="41"/>
      </c>
      <c r="G330" s="60">
        <f t="shared" si="45"/>
      </c>
      <c r="H330" s="69">
        <f t="shared" si="46"/>
      </c>
    </row>
    <row r="331" spans="1:8" ht="14.25" hidden="1">
      <c r="A331" s="58">
        <f t="shared" si="42"/>
      </c>
      <c r="B331" s="70">
        <f t="shared" si="43"/>
      </c>
      <c r="C331" s="60">
        <f t="shared" si="44"/>
      </c>
      <c r="D331" s="58">
        <f t="shared" si="39"/>
      </c>
      <c r="E331" s="60">
        <f t="shared" si="40"/>
      </c>
      <c r="F331" s="60">
        <f t="shared" si="41"/>
      </c>
      <c r="G331" s="60">
        <f t="shared" si="45"/>
      </c>
      <c r="H331" s="69">
        <f t="shared" si="46"/>
      </c>
    </row>
    <row r="332" spans="1:8" ht="14.25" hidden="1">
      <c r="A332" s="58">
        <f t="shared" si="42"/>
      </c>
      <c r="B332" s="70">
        <f t="shared" si="43"/>
      </c>
      <c r="C332" s="60">
        <f t="shared" si="44"/>
      </c>
      <c r="D332" s="58">
        <f aca="true" t="shared" si="47" ref="D332:D370">IF(B332&lt;&gt;"",IF(B332&gt;=$G$4,D331,0),"")</f>
      </c>
      <c r="E332" s="60">
        <f t="shared" si="40"/>
      </c>
      <c r="F332" s="60">
        <f t="shared" si="41"/>
      </c>
      <c r="G332" s="60">
        <f t="shared" si="45"/>
      </c>
      <c r="H332" s="69">
        <f t="shared" si="46"/>
      </c>
    </row>
    <row r="333" spans="1:8" ht="14.25" hidden="1">
      <c r="A333" s="58">
        <f t="shared" si="42"/>
      </c>
      <c r="B333" s="70">
        <f t="shared" si="43"/>
      </c>
      <c r="C333" s="60">
        <f t="shared" si="44"/>
      </c>
      <c r="D333" s="58">
        <f t="shared" si="47"/>
      </c>
      <c r="E333" s="60">
        <f aca="true" t="shared" si="48" ref="E333:E370">IF(B333&lt;&gt;"",C333*$G$6/12,"")</f>
      </c>
      <c r="F333" s="60">
        <f aca="true" t="shared" si="49" ref="F333:F370">IF(B333&lt;&gt;"",D333-E333,"")</f>
      </c>
      <c r="G333" s="60">
        <f t="shared" si="45"/>
      </c>
      <c r="H333" s="69">
        <f t="shared" si="46"/>
      </c>
    </row>
    <row r="334" spans="1:8" ht="14.25" hidden="1">
      <c r="A334" s="58">
        <f t="shared" si="42"/>
      </c>
      <c r="B334" s="70">
        <f t="shared" si="43"/>
      </c>
      <c r="C334" s="60">
        <f t="shared" si="44"/>
      </c>
      <c r="D334" s="58">
        <f t="shared" si="47"/>
      </c>
      <c r="E334" s="60">
        <f t="shared" si="48"/>
      </c>
      <c r="F334" s="60">
        <f t="shared" si="49"/>
      </c>
      <c r="G334" s="60">
        <f t="shared" si="45"/>
      </c>
      <c r="H334" s="69">
        <f t="shared" si="46"/>
      </c>
    </row>
    <row r="335" spans="1:8" ht="14.25" hidden="1">
      <c r="A335" s="58">
        <f t="shared" si="42"/>
      </c>
      <c r="B335" s="70">
        <f t="shared" si="43"/>
      </c>
      <c r="C335" s="60">
        <f t="shared" si="44"/>
      </c>
      <c r="D335" s="58">
        <f t="shared" si="47"/>
      </c>
      <c r="E335" s="60">
        <f t="shared" si="48"/>
      </c>
      <c r="F335" s="60">
        <f t="shared" si="49"/>
      </c>
      <c r="G335" s="60">
        <f t="shared" si="45"/>
      </c>
      <c r="H335" s="69">
        <f t="shared" si="46"/>
      </c>
    </row>
    <row r="336" spans="1:8" ht="14.25" hidden="1">
      <c r="A336" s="58">
        <f t="shared" si="42"/>
      </c>
      <c r="B336" s="70">
        <f t="shared" si="43"/>
      </c>
      <c r="C336" s="60">
        <f t="shared" si="44"/>
      </c>
      <c r="D336" s="58">
        <f t="shared" si="47"/>
      </c>
      <c r="E336" s="60">
        <f t="shared" si="48"/>
      </c>
      <c r="F336" s="60">
        <f t="shared" si="49"/>
      </c>
      <c r="G336" s="60">
        <f t="shared" si="45"/>
      </c>
      <c r="H336" s="69">
        <f t="shared" si="46"/>
      </c>
    </row>
    <row r="337" spans="1:8" ht="14.25" hidden="1">
      <c r="A337" s="58">
        <f t="shared" si="42"/>
      </c>
      <c r="B337" s="70">
        <f t="shared" si="43"/>
      </c>
      <c r="C337" s="60">
        <f t="shared" si="44"/>
      </c>
      <c r="D337" s="58">
        <f t="shared" si="47"/>
      </c>
      <c r="E337" s="60">
        <f t="shared" si="48"/>
      </c>
      <c r="F337" s="60">
        <f t="shared" si="49"/>
      </c>
      <c r="G337" s="60">
        <f t="shared" si="45"/>
      </c>
      <c r="H337" s="69">
        <f t="shared" si="46"/>
      </c>
    </row>
    <row r="338" spans="1:8" ht="14.25" hidden="1">
      <c r="A338" s="58">
        <f t="shared" si="42"/>
      </c>
      <c r="B338" s="70">
        <f t="shared" si="43"/>
      </c>
      <c r="C338" s="60">
        <f t="shared" si="44"/>
      </c>
      <c r="D338" s="58">
        <f t="shared" si="47"/>
      </c>
      <c r="E338" s="60">
        <f t="shared" si="48"/>
      </c>
      <c r="F338" s="60">
        <f t="shared" si="49"/>
      </c>
      <c r="G338" s="60">
        <f t="shared" si="45"/>
      </c>
      <c r="H338" s="69">
        <f t="shared" si="46"/>
      </c>
    </row>
    <row r="339" spans="1:8" ht="14.25" hidden="1">
      <c r="A339" s="58">
        <f t="shared" si="42"/>
      </c>
      <c r="B339" s="70">
        <f t="shared" si="43"/>
      </c>
      <c r="C339" s="60">
        <f t="shared" si="44"/>
      </c>
      <c r="D339" s="58">
        <f t="shared" si="47"/>
      </c>
      <c r="E339" s="60">
        <f t="shared" si="48"/>
      </c>
      <c r="F339" s="60">
        <f t="shared" si="49"/>
      </c>
      <c r="G339" s="60">
        <f t="shared" si="45"/>
      </c>
      <c r="H339" s="69">
        <f t="shared" si="46"/>
      </c>
    </row>
    <row r="340" spans="1:8" ht="14.25" hidden="1">
      <c r="A340" s="58">
        <f t="shared" si="42"/>
      </c>
      <c r="B340" s="70">
        <f t="shared" si="43"/>
      </c>
      <c r="C340" s="60">
        <f t="shared" si="44"/>
      </c>
      <c r="D340" s="58">
        <f t="shared" si="47"/>
      </c>
      <c r="E340" s="60">
        <f t="shared" si="48"/>
      </c>
      <c r="F340" s="60">
        <f t="shared" si="49"/>
      </c>
      <c r="G340" s="60">
        <f t="shared" si="45"/>
      </c>
      <c r="H340" s="69">
        <f t="shared" si="46"/>
      </c>
    </row>
    <row r="341" spans="1:8" ht="14.25" hidden="1">
      <c r="A341" s="58">
        <f t="shared" si="42"/>
      </c>
      <c r="B341" s="70">
        <f t="shared" si="43"/>
      </c>
      <c r="C341" s="60">
        <f t="shared" si="44"/>
      </c>
      <c r="D341" s="58">
        <f t="shared" si="47"/>
      </c>
      <c r="E341" s="60">
        <f t="shared" si="48"/>
      </c>
      <c r="F341" s="60">
        <f t="shared" si="49"/>
      </c>
      <c r="G341" s="60">
        <f t="shared" si="45"/>
      </c>
      <c r="H341" s="69">
        <f t="shared" si="46"/>
      </c>
    </row>
    <row r="342" spans="1:8" ht="14.25" hidden="1">
      <c r="A342" s="58">
        <f t="shared" si="42"/>
      </c>
      <c r="B342" s="70">
        <f t="shared" si="43"/>
      </c>
      <c r="C342" s="60">
        <f t="shared" si="44"/>
      </c>
      <c r="D342" s="58">
        <f t="shared" si="47"/>
      </c>
      <c r="E342" s="60">
        <f t="shared" si="48"/>
      </c>
      <c r="F342" s="60">
        <f t="shared" si="49"/>
      </c>
      <c r="G342" s="60">
        <f t="shared" si="45"/>
      </c>
      <c r="H342" s="69">
        <f t="shared" si="46"/>
      </c>
    </row>
    <row r="343" spans="1:8" ht="14.25" hidden="1">
      <c r="A343" s="58">
        <f t="shared" si="42"/>
      </c>
      <c r="B343" s="70">
        <f t="shared" si="43"/>
      </c>
      <c r="C343" s="60">
        <f t="shared" si="44"/>
      </c>
      <c r="D343" s="58">
        <f t="shared" si="47"/>
      </c>
      <c r="E343" s="60">
        <f t="shared" si="48"/>
      </c>
      <c r="F343" s="60">
        <f t="shared" si="49"/>
      </c>
      <c r="G343" s="60">
        <f t="shared" si="45"/>
      </c>
      <c r="H343" s="69">
        <f t="shared" si="46"/>
      </c>
    </row>
    <row r="344" spans="1:8" ht="14.25" hidden="1">
      <c r="A344" s="58">
        <f t="shared" si="42"/>
      </c>
      <c r="B344" s="70">
        <f t="shared" si="43"/>
      </c>
      <c r="C344" s="60">
        <f t="shared" si="44"/>
      </c>
      <c r="D344" s="58">
        <f t="shared" si="47"/>
      </c>
      <c r="E344" s="60">
        <f t="shared" si="48"/>
      </c>
      <c r="F344" s="60">
        <f t="shared" si="49"/>
      </c>
      <c r="G344" s="60">
        <f t="shared" si="45"/>
      </c>
      <c r="H344" s="69">
        <f t="shared" si="46"/>
      </c>
    </row>
    <row r="345" spans="1:8" ht="14.25" hidden="1">
      <c r="A345" s="58">
        <f t="shared" si="42"/>
      </c>
      <c r="B345" s="70">
        <f t="shared" si="43"/>
      </c>
      <c r="C345" s="60">
        <f t="shared" si="44"/>
      </c>
      <c r="D345" s="58">
        <f t="shared" si="47"/>
      </c>
      <c r="E345" s="60">
        <f t="shared" si="48"/>
      </c>
      <c r="F345" s="60">
        <f t="shared" si="49"/>
      </c>
      <c r="G345" s="60">
        <f t="shared" si="45"/>
      </c>
      <c r="H345" s="69">
        <f t="shared" si="46"/>
      </c>
    </row>
    <row r="346" spans="1:8" ht="14.25" hidden="1">
      <c r="A346" s="58">
        <f t="shared" si="42"/>
      </c>
      <c r="B346" s="70">
        <f t="shared" si="43"/>
      </c>
      <c r="C346" s="60">
        <f t="shared" si="44"/>
      </c>
      <c r="D346" s="58">
        <f t="shared" si="47"/>
      </c>
      <c r="E346" s="60">
        <f t="shared" si="48"/>
      </c>
      <c r="F346" s="60">
        <f t="shared" si="49"/>
      </c>
      <c r="G346" s="60">
        <f t="shared" si="45"/>
      </c>
      <c r="H346" s="69">
        <f t="shared" si="46"/>
      </c>
    </row>
    <row r="347" spans="1:8" ht="14.25" hidden="1">
      <c r="A347" s="58">
        <f t="shared" si="42"/>
      </c>
      <c r="B347" s="70">
        <f t="shared" si="43"/>
      </c>
      <c r="C347" s="60">
        <f t="shared" si="44"/>
      </c>
      <c r="D347" s="58">
        <f t="shared" si="47"/>
      </c>
      <c r="E347" s="60">
        <f t="shared" si="48"/>
      </c>
      <c r="F347" s="60">
        <f t="shared" si="49"/>
      </c>
      <c r="G347" s="60">
        <f t="shared" si="45"/>
      </c>
      <c r="H347" s="69">
        <f t="shared" si="46"/>
      </c>
    </row>
    <row r="348" spans="1:8" ht="14.25" hidden="1">
      <c r="A348" s="58">
        <f t="shared" si="42"/>
      </c>
      <c r="B348" s="70">
        <f t="shared" si="43"/>
      </c>
      <c r="C348" s="60">
        <f t="shared" si="44"/>
      </c>
      <c r="D348" s="58">
        <f t="shared" si="47"/>
      </c>
      <c r="E348" s="60">
        <f t="shared" si="48"/>
      </c>
      <c r="F348" s="60">
        <f t="shared" si="49"/>
      </c>
      <c r="G348" s="60">
        <f t="shared" si="45"/>
      </c>
      <c r="H348" s="69">
        <f t="shared" si="46"/>
      </c>
    </row>
    <row r="349" spans="1:8" ht="14.25" hidden="1">
      <c r="A349" s="58">
        <f t="shared" si="42"/>
      </c>
      <c r="B349" s="70">
        <f t="shared" si="43"/>
      </c>
      <c r="C349" s="60">
        <f t="shared" si="44"/>
      </c>
      <c r="D349" s="58">
        <f t="shared" si="47"/>
      </c>
      <c r="E349" s="60">
        <f t="shared" si="48"/>
      </c>
      <c r="F349" s="60">
        <f t="shared" si="49"/>
      </c>
      <c r="G349" s="60">
        <f t="shared" si="45"/>
      </c>
      <c r="H349" s="69">
        <f t="shared" si="46"/>
      </c>
    </row>
    <row r="350" spans="1:8" ht="14.25" hidden="1">
      <c r="A350" s="58">
        <f t="shared" si="42"/>
      </c>
      <c r="B350" s="70">
        <f t="shared" si="43"/>
      </c>
      <c r="C350" s="60">
        <f t="shared" si="44"/>
      </c>
      <c r="D350" s="58">
        <f t="shared" si="47"/>
      </c>
      <c r="E350" s="60">
        <f t="shared" si="48"/>
      </c>
      <c r="F350" s="60">
        <f t="shared" si="49"/>
      </c>
      <c r="G350" s="60">
        <f t="shared" si="45"/>
      </c>
      <c r="H350" s="69">
        <f t="shared" si="46"/>
      </c>
    </row>
    <row r="351" spans="1:8" ht="14.25" hidden="1">
      <c r="A351" s="58">
        <f t="shared" si="42"/>
      </c>
      <c r="B351" s="70">
        <f t="shared" si="43"/>
      </c>
      <c r="C351" s="60">
        <f t="shared" si="44"/>
      </c>
      <c r="D351" s="58">
        <f t="shared" si="47"/>
      </c>
      <c r="E351" s="60">
        <f t="shared" si="48"/>
      </c>
      <c r="F351" s="60">
        <f t="shared" si="49"/>
      </c>
      <c r="G351" s="60">
        <f t="shared" si="45"/>
      </c>
      <c r="H351" s="69">
        <f t="shared" si="46"/>
      </c>
    </row>
    <row r="352" spans="1:8" ht="14.25" hidden="1">
      <c r="A352" s="58">
        <f t="shared" si="42"/>
      </c>
      <c r="B352" s="70">
        <f t="shared" si="43"/>
      </c>
      <c r="C352" s="60">
        <f t="shared" si="44"/>
      </c>
      <c r="D352" s="58">
        <f t="shared" si="47"/>
      </c>
      <c r="E352" s="60">
        <f t="shared" si="48"/>
      </c>
      <c r="F352" s="60">
        <f t="shared" si="49"/>
      </c>
      <c r="G352" s="60">
        <f t="shared" si="45"/>
      </c>
      <c r="H352" s="69">
        <f t="shared" si="46"/>
      </c>
    </row>
    <row r="353" spans="1:8" ht="14.25" hidden="1">
      <c r="A353" s="58">
        <f t="shared" si="42"/>
      </c>
      <c r="B353" s="70">
        <f t="shared" si="43"/>
      </c>
      <c r="C353" s="60">
        <f t="shared" si="44"/>
      </c>
      <c r="D353" s="58">
        <f t="shared" si="47"/>
      </c>
      <c r="E353" s="60">
        <f t="shared" si="48"/>
      </c>
      <c r="F353" s="60">
        <f t="shared" si="49"/>
      </c>
      <c r="G353" s="60">
        <f t="shared" si="45"/>
      </c>
      <c r="H353" s="69">
        <f t="shared" si="46"/>
      </c>
    </row>
    <row r="354" spans="1:8" ht="14.25" hidden="1">
      <c r="A354" s="58">
        <f t="shared" si="42"/>
      </c>
      <c r="B354" s="70">
        <f t="shared" si="43"/>
      </c>
      <c r="C354" s="60">
        <f t="shared" si="44"/>
      </c>
      <c r="D354" s="58">
        <f t="shared" si="47"/>
      </c>
      <c r="E354" s="60">
        <f t="shared" si="48"/>
      </c>
      <c r="F354" s="60">
        <f t="shared" si="49"/>
      </c>
      <c r="G354" s="60">
        <f t="shared" si="45"/>
      </c>
      <c r="H354" s="69">
        <f t="shared" si="46"/>
      </c>
    </row>
    <row r="355" spans="1:8" ht="14.25" hidden="1">
      <c r="A355" s="58">
        <f t="shared" si="42"/>
      </c>
      <c r="B355" s="70">
        <f t="shared" si="43"/>
      </c>
      <c r="C355" s="60">
        <f t="shared" si="44"/>
      </c>
      <c r="D355" s="58">
        <f t="shared" si="47"/>
      </c>
      <c r="E355" s="60">
        <f t="shared" si="48"/>
      </c>
      <c r="F355" s="60">
        <f t="shared" si="49"/>
      </c>
      <c r="G355" s="60">
        <f t="shared" si="45"/>
      </c>
      <c r="H355" s="69">
        <f t="shared" si="46"/>
      </c>
    </row>
    <row r="356" spans="1:8" ht="14.25" hidden="1">
      <c r="A356" s="58">
        <f t="shared" si="42"/>
      </c>
      <c r="B356" s="70">
        <f t="shared" si="43"/>
      </c>
      <c r="C356" s="60">
        <f t="shared" si="44"/>
      </c>
      <c r="D356" s="58">
        <f t="shared" si="47"/>
      </c>
      <c r="E356" s="60">
        <f t="shared" si="48"/>
      </c>
      <c r="F356" s="60">
        <f t="shared" si="49"/>
      </c>
      <c r="G356" s="60">
        <f t="shared" si="45"/>
      </c>
      <c r="H356" s="69">
        <f t="shared" si="46"/>
      </c>
    </row>
    <row r="357" spans="1:8" ht="14.25" hidden="1">
      <c r="A357" s="58">
        <f t="shared" si="42"/>
      </c>
      <c r="B357" s="70">
        <f t="shared" si="43"/>
      </c>
      <c r="C357" s="60">
        <f t="shared" si="44"/>
      </c>
      <c r="D357" s="58">
        <f t="shared" si="47"/>
      </c>
      <c r="E357" s="60">
        <f t="shared" si="48"/>
      </c>
      <c r="F357" s="60">
        <f t="shared" si="49"/>
      </c>
      <c r="G357" s="60">
        <f t="shared" si="45"/>
      </c>
      <c r="H357" s="69">
        <f t="shared" si="46"/>
      </c>
    </row>
    <row r="358" spans="1:8" ht="14.25" hidden="1">
      <c r="A358" s="58">
        <f t="shared" si="42"/>
      </c>
      <c r="B358" s="70">
        <f t="shared" si="43"/>
      </c>
      <c r="C358" s="60">
        <f t="shared" si="44"/>
      </c>
      <c r="D358" s="58">
        <f t="shared" si="47"/>
      </c>
      <c r="E358" s="60">
        <f t="shared" si="48"/>
      </c>
      <c r="F358" s="60">
        <f t="shared" si="49"/>
      </c>
      <c r="G358" s="60">
        <f t="shared" si="45"/>
      </c>
      <c r="H358" s="69">
        <f t="shared" si="46"/>
      </c>
    </row>
    <row r="359" spans="1:8" ht="14.25" hidden="1">
      <c r="A359" s="58">
        <f t="shared" si="42"/>
      </c>
      <c r="B359" s="70">
        <f t="shared" si="43"/>
      </c>
      <c r="C359" s="60">
        <f t="shared" si="44"/>
      </c>
      <c r="D359" s="58">
        <f t="shared" si="47"/>
      </c>
      <c r="E359" s="60">
        <f t="shared" si="48"/>
      </c>
      <c r="F359" s="60">
        <f t="shared" si="49"/>
      </c>
      <c r="G359" s="60">
        <f t="shared" si="45"/>
      </c>
      <c r="H359" s="69">
        <f t="shared" si="46"/>
      </c>
    </row>
    <row r="360" spans="1:8" ht="14.25" hidden="1">
      <c r="A360" s="58">
        <f t="shared" si="42"/>
      </c>
      <c r="B360" s="70">
        <f t="shared" si="43"/>
      </c>
      <c r="C360" s="60">
        <f t="shared" si="44"/>
      </c>
      <c r="D360" s="58">
        <f t="shared" si="47"/>
      </c>
      <c r="E360" s="60">
        <f t="shared" si="48"/>
      </c>
      <c r="F360" s="60">
        <f t="shared" si="49"/>
      </c>
      <c r="G360" s="60">
        <f t="shared" si="45"/>
      </c>
      <c r="H360" s="69">
        <f t="shared" si="46"/>
      </c>
    </row>
    <row r="361" spans="1:8" ht="14.25" hidden="1">
      <c r="A361" s="58">
        <f t="shared" si="42"/>
      </c>
      <c r="B361" s="70">
        <f t="shared" si="43"/>
      </c>
      <c r="C361" s="60">
        <f t="shared" si="44"/>
      </c>
      <c r="D361" s="58">
        <f t="shared" si="47"/>
      </c>
      <c r="E361" s="60">
        <f t="shared" si="48"/>
      </c>
      <c r="F361" s="60">
        <f t="shared" si="49"/>
      </c>
      <c r="G361" s="60">
        <f t="shared" si="45"/>
      </c>
      <c r="H361" s="69">
        <f t="shared" si="46"/>
      </c>
    </row>
    <row r="362" spans="1:8" ht="14.25" hidden="1">
      <c r="A362" s="58">
        <f t="shared" si="42"/>
      </c>
      <c r="B362" s="70">
        <f t="shared" si="43"/>
      </c>
      <c r="C362" s="60">
        <f t="shared" si="44"/>
      </c>
      <c r="D362" s="58">
        <f t="shared" si="47"/>
      </c>
      <c r="E362" s="60">
        <f t="shared" si="48"/>
      </c>
      <c r="F362" s="60">
        <f t="shared" si="49"/>
      </c>
      <c r="G362" s="60">
        <f t="shared" si="45"/>
      </c>
      <c r="H362" s="69">
        <f t="shared" si="46"/>
      </c>
    </row>
    <row r="363" spans="1:8" ht="14.25" hidden="1">
      <c r="A363" s="58">
        <f t="shared" si="42"/>
      </c>
      <c r="B363" s="70">
        <f t="shared" si="43"/>
      </c>
      <c r="C363" s="60">
        <f t="shared" si="44"/>
      </c>
      <c r="D363" s="58">
        <f t="shared" si="47"/>
      </c>
      <c r="E363" s="60">
        <f t="shared" si="48"/>
      </c>
      <c r="F363" s="60">
        <f t="shared" si="49"/>
      </c>
      <c r="G363" s="60">
        <f t="shared" si="45"/>
      </c>
      <c r="H363" s="69">
        <f t="shared" si="46"/>
      </c>
    </row>
    <row r="364" spans="1:8" ht="14.25" hidden="1">
      <c r="A364" s="58">
        <f t="shared" si="42"/>
      </c>
      <c r="B364" s="70">
        <f t="shared" si="43"/>
      </c>
      <c r="C364" s="60">
        <f t="shared" si="44"/>
      </c>
      <c r="D364" s="58">
        <f t="shared" si="47"/>
      </c>
      <c r="E364" s="60">
        <f t="shared" si="48"/>
      </c>
      <c r="F364" s="60">
        <f t="shared" si="49"/>
      </c>
      <c r="G364" s="60">
        <f t="shared" si="45"/>
      </c>
      <c r="H364" s="69">
        <f t="shared" si="46"/>
      </c>
    </row>
    <row r="365" spans="1:8" ht="14.25" hidden="1">
      <c r="A365" s="58">
        <f t="shared" si="42"/>
      </c>
      <c r="B365" s="70">
        <f t="shared" si="43"/>
      </c>
      <c r="C365" s="60">
        <f t="shared" si="44"/>
      </c>
      <c r="D365" s="58">
        <f t="shared" si="47"/>
      </c>
      <c r="E365" s="60">
        <f t="shared" si="48"/>
      </c>
      <c r="F365" s="60">
        <f t="shared" si="49"/>
      </c>
      <c r="G365" s="60">
        <f t="shared" si="45"/>
      </c>
      <c r="H365" s="69">
        <f t="shared" si="46"/>
      </c>
    </row>
    <row r="366" spans="1:8" ht="14.25" hidden="1">
      <c r="A366" s="58">
        <f t="shared" si="42"/>
      </c>
      <c r="B366" s="70">
        <f t="shared" si="43"/>
      </c>
      <c r="C366" s="60">
        <f t="shared" si="44"/>
      </c>
      <c r="D366" s="58">
        <f t="shared" si="47"/>
      </c>
      <c r="E366" s="60">
        <f t="shared" si="48"/>
      </c>
      <c r="F366" s="60">
        <f t="shared" si="49"/>
      </c>
      <c r="G366" s="60">
        <f t="shared" si="45"/>
      </c>
      <c r="H366" s="69">
        <f t="shared" si="46"/>
      </c>
    </row>
    <row r="367" spans="1:8" ht="14.25" hidden="1">
      <c r="A367" s="58">
        <f t="shared" si="42"/>
      </c>
      <c r="B367" s="70">
        <f t="shared" si="43"/>
      </c>
      <c r="C367" s="60">
        <f t="shared" si="44"/>
      </c>
      <c r="D367" s="58">
        <f t="shared" si="47"/>
      </c>
      <c r="E367" s="60">
        <f t="shared" si="48"/>
      </c>
      <c r="F367" s="60">
        <f t="shared" si="49"/>
      </c>
      <c r="G367" s="60">
        <f t="shared" si="45"/>
      </c>
      <c r="H367" s="69">
        <f t="shared" si="46"/>
      </c>
    </row>
    <row r="368" spans="1:8" ht="14.25" hidden="1">
      <c r="A368" s="58">
        <f t="shared" si="42"/>
      </c>
      <c r="B368" s="70">
        <f t="shared" si="43"/>
      </c>
      <c r="C368" s="60">
        <f t="shared" si="44"/>
      </c>
      <c r="D368" s="58">
        <f t="shared" si="47"/>
      </c>
      <c r="E368" s="60">
        <f t="shared" si="48"/>
      </c>
      <c r="F368" s="60">
        <f t="shared" si="49"/>
      </c>
      <c r="G368" s="60">
        <f t="shared" si="45"/>
      </c>
      <c r="H368" s="69">
        <f t="shared" si="46"/>
      </c>
    </row>
    <row r="369" spans="1:8" ht="14.25" hidden="1">
      <c r="A369" s="58">
        <f t="shared" si="42"/>
      </c>
      <c r="B369" s="70">
        <f t="shared" si="43"/>
      </c>
      <c r="C369" s="60">
        <f t="shared" si="44"/>
      </c>
      <c r="D369" s="58">
        <f t="shared" si="47"/>
      </c>
      <c r="E369" s="60">
        <f t="shared" si="48"/>
      </c>
      <c r="F369" s="60">
        <f t="shared" si="49"/>
      </c>
      <c r="G369" s="60">
        <f t="shared" si="45"/>
      </c>
      <c r="H369" s="69">
        <f t="shared" si="46"/>
      </c>
    </row>
    <row r="370" spans="1:8" ht="14.25" hidden="1">
      <c r="A370" s="58">
        <f t="shared" si="42"/>
      </c>
      <c r="B370" s="70">
        <f t="shared" si="43"/>
      </c>
      <c r="C370" s="60">
        <f t="shared" si="44"/>
      </c>
      <c r="D370" s="58">
        <f t="shared" si="47"/>
      </c>
      <c r="E370" s="60">
        <f t="shared" si="48"/>
      </c>
      <c r="F370" s="60">
        <f t="shared" si="49"/>
      </c>
      <c r="G370" s="60">
        <f t="shared" si="45"/>
      </c>
      <c r="H370" s="69">
        <f t="shared" si="46"/>
      </c>
    </row>
    <row r="371" ht="14.25" hidden="1">
      <c r="B371" s="70"/>
    </row>
    <row r="372" ht="14.25" hidden="1">
      <c r="B372" s="70"/>
    </row>
    <row r="373" ht="14.25" hidden="1">
      <c r="B373" s="70"/>
    </row>
    <row r="374" ht="14.25" hidden="1">
      <c r="B374" s="70"/>
    </row>
    <row r="375" ht="14.25" hidden="1">
      <c r="B375" s="70"/>
    </row>
    <row r="376" ht="14.25" hidden="1">
      <c r="B376" s="70"/>
    </row>
    <row r="377" ht="14.25" hidden="1">
      <c r="B377" s="70"/>
    </row>
    <row r="378" ht="14.25" hidden="1">
      <c r="B378" s="70"/>
    </row>
    <row r="379" ht="14.25" hidden="1">
      <c r="B379" s="70"/>
    </row>
    <row r="380" ht="14.25" hidden="1">
      <c r="B380" s="70"/>
    </row>
    <row r="381" ht="14.25" hidden="1">
      <c r="B381" s="70"/>
    </row>
    <row r="382" ht="14.25" hidden="1">
      <c r="B382" s="70"/>
    </row>
    <row r="383" ht="14.25" hidden="1">
      <c r="B383" s="70"/>
    </row>
    <row r="384" ht="14.25" hidden="1">
      <c r="B384" s="70"/>
    </row>
    <row r="385" ht="14.25" hidden="1">
      <c r="B385" s="70"/>
    </row>
    <row r="386" ht="14.25" hidden="1">
      <c r="B386" s="70"/>
    </row>
    <row r="387" ht="14.25" hidden="1">
      <c r="B387" s="70"/>
    </row>
    <row r="388" ht="14.25" hidden="1">
      <c r="B388" s="70"/>
    </row>
    <row r="389" ht="14.25" hidden="1">
      <c r="B389" s="70"/>
    </row>
    <row r="390" ht="14.25" hidden="1">
      <c r="B390" s="70"/>
    </row>
    <row r="391" ht="14.25" hidden="1">
      <c r="B391" s="70"/>
    </row>
    <row r="392" ht="14.25" hidden="1">
      <c r="B392" s="70"/>
    </row>
    <row r="393" ht="14.25" hidden="1">
      <c r="B393" s="70"/>
    </row>
    <row r="394" ht="14.25" hidden="1">
      <c r="B394" s="70"/>
    </row>
    <row r="395" ht="14.25" hidden="1">
      <c r="B395" s="70"/>
    </row>
    <row r="396" ht="14.25" hidden="1">
      <c r="B396" s="70"/>
    </row>
    <row r="397" ht="14.25" hidden="1">
      <c r="B397" s="70"/>
    </row>
    <row r="398" ht="14.25" hidden="1">
      <c r="B398" s="70"/>
    </row>
    <row r="399" ht="14.25" hidden="1">
      <c r="B399" s="70"/>
    </row>
    <row r="400" ht="14.25" hidden="1">
      <c r="B400" s="70"/>
    </row>
    <row r="401" ht="14.25" hidden="1">
      <c r="B401" s="70"/>
    </row>
    <row r="402" ht="14.25" hidden="1">
      <c r="B402" s="70"/>
    </row>
    <row r="403" ht="14.25" hidden="1">
      <c r="B403" s="70"/>
    </row>
    <row r="404" ht="14.25" hidden="1">
      <c r="B404" s="70"/>
    </row>
    <row r="405" ht="14.25" hidden="1">
      <c r="B405" s="70"/>
    </row>
    <row r="406" ht="14.25" hidden="1">
      <c r="B406" s="70"/>
    </row>
    <row r="407" ht="14.25" hidden="1">
      <c r="B407" s="70"/>
    </row>
    <row r="408" ht="14.25" hidden="1">
      <c r="B408" s="70"/>
    </row>
    <row r="409" ht="14.25" hidden="1">
      <c r="B409" s="70"/>
    </row>
    <row r="410" ht="14.25" hidden="1">
      <c r="B410" s="70"/>
    </row>
    <row r="411" ht="14.25" hidden="1">
      <c r="B411" s="70"/>
    </row>
    <row r="412" ht="14.25" hidden="1">
      <c r="B412" s="70"/>
    </row>
    <row r="413" ht="14.25" hidden="1">
      <c r="B413" s="70"/>
    </row>
    <row r="414" ht="14.25" hidden="1">
      <c r="B414" s="70"/>
    </row>
    <row r="415" ht="14.25" hidden="1">
      <c r="B415" s="70"/>
    </row>
    <row r="416" ht="14.25" hidden="1">
      <c r="B416" s="70"/>
    </row>
    <row r="417" ht="14.25" hidden="1">
      <c r="B417" s="70"/>
    </row>
    <row r="418" ht="14.25" hidden="1">
      <c r="B418" s="70"/>
    </row>
    <row r="419" ht="14.25" hidden="1">
      <c r="B419" s="70"/>
    </row>
    <row r="420" ht="14.25" hidden="1">
      <c r="B420" s="70"/>
    </row>
    <row r="421" ht="14.25" hidden="1">
      <c r="B421" s="70"/>
    </row>
    <row r="422" ht="14.25" hidden="1">
      <c r="B422" s="70"/>
    </row>
    <row r="423" ht="14.25" hidden="1">
      <c r="B423" s="70"/>
    </row>
    <row r="424" ht="14.25" hidden="1">
      <c r="B424" s="70"/>
    </row>
    <row r="425" ht="14.25" hidden="1">
      <c r="B425" s="70"/>
    </row>
    <row r="426" ht="14.25" hidden="1">
      <c r="B426" s="70"/>
    </row>
    <row r="427" ht="14.25" hidden="1">
      <c r="B427" s="70"/>
    </row>
    <row r="428" ht="14.25" hidden="1">
      <c r="B428" s="70"/>
    </row>
    <row r="429" ht="14.25" hidden="1">
      <c r="B429" s="70"/>
    </row>
    <row r="430" ht="14.25" hidden="1">
      <c r="B430" s="70"/>
    </row>
    <row r="431" ht="14.25" hidden="1">
      <c r="B431" s="70"/>
    </row>
    <row r="432" ht="14.25" hidden="1">
      <c r="B432" s="70"/>
    </row>
    <row r="433" ht="14.25" hidden="1">
      <c r="B433" s="70"/>
    </row>
    <row r="434" ht="14.25" hidden="1">
      <c r="B434" s="70"/>
    </row>
    <row r="435" ht="14.25" hidden="1">
      <c r="B435" s="70"/>
    </row>
    <row r="436" ht="14.25" hidden="1">
      <c r="B436" s="70"/>
    </row>
    <row r="437" ht="14.25" hidden="1">
      <c r="B437" s="70"/>
    </row>
    <row r="438" ht="14.25" hidden="1">
      <c r="B438" s="70"/>
    </row>
    <row r="439" ht="14.25" hidden="1">
      <c r="B439" s="70"/>
    </row>
    <row r="440" ht="14.25" hidden="1">
      <c r="B440" s="70"/>
    </row>
    <row r="441" ht="14.25" hidden="1">
      <c r="B441" s="70"/>
    </row>
    <row r="442" ht="14.25" hidden="1">
      <c r="B442" s="70"/>
    </row>
    <row r="443" ht="14.25" hidden="1">
      <c r="B443" s="70"/>
    </row>
    <row r="444" ht="14.25" hidden="1">
      <c r="B444" s="70"/>
    </row>
    <row r="445" ht="14.25" hidden="1">
      <c r="B445" s="70"/>
    </row>
    <row r="446" ht="14.25" hidden="1">
      <c r="B446" s="70"/>
    </row>
    <row r="447" ht="14.25" hidden="1">
      <c r="B447" s="70"/>
    </row>
    <row r="448" ht="14.25" hidden="1">
      <c r="B448" s="70"/>
    </row>
    <row r="449" ht="14.25" hidden="1">
      <c r="B449" s="70"/>
    </row>
    <row r="450" ht="14.25" hidden="1">
      <c r="B450" s="70"/>
    </row>
    <row r="451" ht="14.25" hidden="1">
      <c r="B451" s="70"/>
    </row>
    <row r="452" ht="14.25" hidden="1">
      <c r="B452" s="70"/>
    </row>
    <row r="453" ht="14.25" hidden="1">
      <c r="B453" s="70"/>
    </row>
    <row r="454" ht="14.25" hidden="1">
      <c r="B454" s="70"/>
    </row>
    <row r="455" ht="14.25" hidden="1">
      <c r="B455" s="70"/>
    </row>
    <row r="456" ht="14.25" hidden="1">
      <c r="B456" s="70"/>
    </row>
    <row r="457" ht="14.25" hidden="1">
      <c r="B457" s="70"/>
    </row>
    <row r="458" ht="14.25" hidden="1">
      <c r="B458" s="70"/>
    </row>
    <row r="459" ht="14.25" hidden="1">
      <c r="B459" s="70"/>
    </row>
    <row r="460" ht="14.25" hidden="1">
      <c r="B460" s="70"/>
    </row>
    <row r="461" ht="14.25" hidden="1">
      <c r="B461" s="70"/>
    </row>
    <row r="462" ht="14.25" hidden="1">
      <c r="B462" s="70"/>
    </row>
    <row r="463" ht="14.25" hidden="1">
      <c r="B463" s="70"/>
    </row>
    <row r="464" ht="14.25" hidden="1">
      <c r="B464" s="70"/>
    </row>
    <row r="465" ht="14.25" hidden="1">
      <c r="B465" s="70"/>
    </row>
    <row r="466" ht="14.25" hidden="1">
      <c r="B466" s="70"/>
    </row>
    <row r="467" ht="14.25" hidden="1">
      <c r="B467" s="70"/>
    </row>
    <row r="468" ht="14.25" hidden="1">
      <c r="B468" s="70"/>
    </row>
    <row r="469" ht="14.25" hidden="1">
      <c r="B469" s="70"/>
    </row>
    <row r="470" ht="14.25" hidden="1">
      <c r="B470" s="70"/>
    </row>
    <row r="471" ht="14.25" hidden="1">
      <c r="B471" s="70"/>
    </row>
    <row r="472" ht="14.25" hidden="1">
      <c r="B472" s="70"/>
    </row>
    <row r="473" ht="14.25" hidden="1">
      <c r="B473" s="70"/>
    </row>
    <row r="474" ht="14.25" hidden="1">
      <c r="B474" s="70"/>
    </row>
    <row r="475" ht="14.25" hidden="1">
      <c r="B475" s="70"/>
    </row>
    <row r="476" ht="14.25" hidden="1">
      <c r="B476" s="70"/>
    </row>
    <row r="477" ht="14.25" hidden="1">
      <c r="B477" s="70"/>
    </row>
    <row r="478" ht="14.25" hidden="1">
      <c r="B478" s="70"/>
    </row>
    <row r="479" ht="14.25" hidden="1">
      <c r="B479" s="70"/>
    </row>
    <row r="480" ht="14.25" hidden="1">
      <c r="B480" s="70"/>
    </row>
    <row r="481" ht="14.25" hidden="1">
      <c r="B481" s="70"/>
    </row>
    <row r="482" ht="14.25" hidden="1">
      <c r="B482" s="70"/>
    </row>
    <row r="483" ht="14.25" hidden="1">
      <c r="B483" s="70"/>
    </row>
    <row r="484" ht="14.25" hidden="1">
      <c r="B484" s="70"/>
    </row>
    <row r="485" ht="14.25" hidden="1">
      <c r="B485" s="70"/>
    </row>
    <row r="486" ht="14.25" hidden="1">
      <c r="B486" s="70"/>
    </row>
    <row r="487" ht="14.25" hidden="1">
      <c r="B487" s="70"/>
    </row>
    <row r="488" ht="14.25" hidden="1">
      <c r="B488" s="70"/>
    </row>
    <row r="489" ht="14.25" hidden="1">
      <c r="B489" s="70"/>
    </row>
    <row r="490" ht="14.25" hidden="1">
      <c r="B490" s="70"/>
    </row>
    <row r="491" ht="14.25" hidden="1">
      <c r="B491" s="70"/>
    </row>
    <row r="492" ht="14.25" hidden="1">
      <c r="B492" s="70"/>
    </row>
    <row r="493" ht="14.25" hidden="1">
      <c r="B493" s="70"/>
    </row>
    <row r="494" ht="14.25" hidden="1">
      <c r="B494" s="70"/>
    </row>
    <row r="495" ht="14.25" hidden="1">
      <c r="B495" s="70"/>
    </row>
    <row r="496" ht="14.25" hidden="1">
      <c r="B496" s="70"/>
    </row>
    <row r="497" ht="14.25" hidden="1">
      <c r="B497" s="70"/>
    </row>
    <row r="498" ht="14.25" hidden="1">
      <c r="B498" s="70"/>
    </row>
    <row r="604" ht="14.25">
      <c r="A604" s="75"/>
    </row>
    <row r="605" spans="1:8" ht="14.25">
      <c r="A605" s="75" t="s">
        <v>49</v>
      </c>
      <c r="C605" s="75"/>
      <c r="D605" s="77"/>
      <c r="E605" s="77"/>
      <c r="F605" s="77"/>
      <c r="G605" s="77"/>
      <c r="H605" s="75"/>
    </row>
    <row r="606" spans="1:8" ht="14.25">
      <c r="A606" s="75"/>
      <c r="C606" s="75"/>
      <c r="D606" s="77"/>
      <c r="E606" s="77"/>
      <c r="F606" s="77"/>
      <c r="G606" s="77"/>
      <c r="H606" s="75"/>
    </row>
    <row r="607" spans="1:8" ht="14.25">
      <c r="A607" s="100" t="s">
        <v>43</v>
      </c>
      <c r="B607" s="101"/>
      <c r="C607" s="102"/>
      <c r="D607" s="103"/>
      <c r="E607" s="103"/>
      <c r="F607" s="103"/>
      <c r="G607" s="103"/>
      <c r="H607" s="104"/>
    </row>
    <row r="608" spans="1:8" ht="34.5" customHeight="1">
      <c r="A608" s="107" t="s">
        <v>44</v>
      </c>
      <c r="B608" s="108"/>
      <c r="C608" s="108"/>
      <c r="D608" s="108"/>
      <c r="E608" s="108"/>
      <c r="F608" s="108"/>
      <c r="G608" s="108"/>
      <c r="H608" s="109"/>
    </row>
    <row r="609" spans="1:8" ht="31.5" customHeight="1">
      <c r="A609" s="107" t="s">
        <v>45</v>
      </c>
      <c r="B609" s="108"/>
      <c r="C609" s="108"/>
      <c r="D609" s="108"/>
      <c r="E609" s="108"/>
      <c r="F609" s="108"/>
      <c r="G609" s="108"/>
      <c r="H609" s="109"/>
    </row>
    <row r="610" spans="1:8" ht="30" customHeight="1">
      <c r="A610" s="107" t="s">
        <v>46</v>
      </c>
      <c r="B610" s="108"/>
      <c r="C610" s="108"/>
      <c r="D610" s="108"/>
      <c r="E610" s="108"/>
      <c r="F610" s="108"/>
      <c r="G610" s="108"/>
      <c r="H610" s="109"/>
    </row>
    <row r="611" spans="1:8" ht="22.5" customHeight="1">
      <c r="A611" s="110" t="s">
        <v>47</v>
      </c>
      <c r="B611" s="111"/>
      <c r="C611" s="111"/>
      <c r="D611" s="111"/>
      <c r="E611" s="111"/>
      <c r="F611" s="111"/>
      <c r="G611" s="111"/>
      <c r="H611" s="112"/>
    </row>
    <row r="612" spans="1:8" ht="14.25">
      <c r="A612" s="75"/>
      <c r="C612" s="75"/>
      <c r="D612" s="77"/>
      <c r="E612" s="77"/>
      <c r="F612" s="77"/>
      <c r="G612" s="77"/>
      <c r="H612" s="75"/>
    </row>
    <row r="613" spans="1:8" ht="14.25" hidden="1">
      <c r="A613" s="75"/>
      <c r="C613" s="75"/>
      <c r="D613" s="77"/>
      <c r="E613" s="77"/>
      <c r="F613" s="77"/>
      <c r="G613" s="77"/>
      <c r="H613" s="75"/>
    </row>
    <row r="614" spans="1:8" ht="14.25" hidden="1">
      <c r="A614" s="75"/>
      <c r="C614" s="75"/>
      <c r="D614" s="77"/>
      <c r="E614" s="77"/>
      <c r="F614" s="77"/>
      <c r="G614" s="77"/>
      <c r="H614" s="75"/>
    </row>
    <row r="615" spans="1:8" ht="14.25" hidden="1">
      <c r="A615" s="75"/>
      <c r="C615" s="75"/>
      <c r="D615" s="77"/>
      <c r="E615" s="77"/>
      <c r="F615" s="77"/>
      <c r="G615" s="77"/>
      <c r="H615" s="75"/>
    </row>
    <row r="616" spans="3:8" ht="14.25" hidden="1">
      <c r="C616" s="75"/>
      <c r="D616" s="77"/>
      <c r="E616" s="77"/>
      <c r="F616" s="77"/>
      <c r="G616" s="77"/>
      <c r="H616" s="75"/>
    </row>
    <row r="617" spans="3:8" ht="14.25" hidden="1">
      <c r="C617" s="75"/>
      <c r="D617" s="77"/>
      <c r="E617" s="77"/>
      <c r="F617" s="77"/>
      <c r="G617" s="77"/>
      <c r="H617" s="75"/>
    </row>
    <row r="618" spans="3:8" ht="14.25" hidden="1">
      <c r="C618" s="75"/>
      <c r="D618" s="77"/>
      <c r="E618" s="77"/>
      <c r="F618" s="77"/>
      <c r="G618" s="77"/>
      <c r="H618" s="75"/>
    </row>
    <row r="619" spans="3:8" ht="14.25" hidden="1">
      <c r="C619" s="75"/>
      <c r="D619" s="77"/>
      <c r="E619" s="77"/>
      <c r="F619" s="77"/>
      <c r="G619" s="77"/>
      <c r="H619" s="75"/>
    </row>
    <row r="620" spans="3:8" ht="14.25" hidden="1">
      <c r="C620" s="75"/>
      <c r="D620" s="77"/>
      <c r="E620" s="77"/>
      <c r="F620" s="77"/>
      <c r="G620" s="77"/>
      <c r="H620" s="75"/>
    </row>
    <row r="621" spans="3:8" ht="14.25" hidden="1">
      <c r="C621" s="75"/>
      <c r="D621" s="77"/>
      <c r="E621" s="77"/>
      <c r="F621" s="77"/>
      <c r="G621" s="77"/>
      <c r="H621" s="75"/>
    </row>
  </sheetData>
  <sheetProtection password="DD9D" sheet="1" selectLockedCells="1"/>
  <mergeCells count="8">
    <mergeCell ref="K34:K35"/>
    <mergeCell ref="A608:H608"/>
    <mergeCell ref="A609:H609"/>
    <mergeCell ref="A610:H610"/>
    <mergeCell ref="A611:H611"/>
    <mergeCell ref="A1:G1"/>
    <mergeCell ref="B3:D3"/>
    <mergeCell ref="J34:J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icici</dc:creator>
  <cp:keywords/>
  <dc:description/>
  <cp:lastModifiedBy>Umang Shah</cp:lastModifiedBy>
  <cp:lastPrinted>2006-06-26T15:31:00Z</cp:lastPrinted>
  <dcterms:created xsi:type="dcterms:W3CDTF">2001-11-13T14:36:47Z</dcterms:created>
  <dcterms:modified xsi:type="dcterms:W3CDTF">2022-07-05T07:09:07Z</dcterms:modified>
  <cp:category/>
  <cp:version/>
  <cp:contentType/>
  <cp:contentStatus/>
  <cp:revision>1</cp:revision>
</cp:coreProperties>
</file>